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2va-cfs-usr0.jgk.be.ch\usr0\UserHomes\M8UP\Z_Systems\RedirectedFolders\Desktop\"/>
    </mc:Choice>
  </mc:AlternateContent>
  <bookViews>
    <workbookView xWindow="0" yWindow="0" windowWidth="28800" windowHeight="14115"/>
  </bookViews>
  <sheets>
    <sheet name="Inventaire" sheetId="1" r:id="rId1"/>
    <sheet name="Compléments" sheetId="5" r:id="rId2"/>
    <sheet name="MONNAIE (à supprimer)" sheetId="6" state="hidden" r:id="rId3"/>
    <sheet name="Règles d'évaluation" sheetId="3" r:id="rId4"/>
    <sheet name="Annexes" sheetId="4" r:id="rId5"/>
    <sheet name="prl" sheetId="2" state="hidden" r:id="rId6"/>
  </sheets>
  <definedNames>
    <definedName name="_xlnm.Print_Area" localSheetId="4">Annexes!$B$1:$AX$99</definedName>
    <definedName name="_xlnm.Print_Area" localSheetId="1">Compléments!$B$1:$AX$215</definedName>
    <definedName name="_xlnm.Print_Area" localSheetId="0">Inventaire!$B$37:$AX$551</definedName>
    <definedName name="_xlnm.Print_Area" localSheetId="3">'Règles d''évaluation'!$B$1:$AX$103</definedName>
    <definedName name="Non">Inventaire!$AO$94</definedName>
  </definedNames>
  <calcPr calcId="162913"/>
</workbook>
</file>

<file path=xl/calcChain.xml><?xml version="1.0" encoding="utf-8"?>
<calcChain xmlns="http://schemas.openxmlformats.org/spreadsheetml/2006/main">
  <c r="E41" i="2" l="1"/>
  <c r="B53" i="2"/>
  <c r="B58" i="2"/>
  <c r="AE152" i="1"/>
  <c r="P38" i="2" l="1"/>
  <c r="P39" i="2"/>
  <c r="O39" i="2"/>
  <c r="O38" i="2"/>
  <c r="G33" i="2" l="1"/>
  <c r="AE24" i="5" l="1"/>
  <c r="AE23" i="5"/>
  <c r="P50" i="2" l="1"/>
  <c r="P48" i="2"/>
  <c r="P49" i="2" s="1"/>
  <c r="P47" i="2"/>
  <c r="P46" i="2"/>
  <c r="P45" i="2"/>
  <c r="O28" i="2" l="1"/>
  <c r="O27" i="2"/>
  <c r="O26" i="2"/>
  <c r="O25" i="2"/>
  <c r="B4" i="2"/>
  <c r="D4" i="2" s="1"/>
  <c r="F4" i="2"/>
  <c r="F3" i="2"/>
  <c r="B3" i="2"/>
  <c r="C3" i="2" s="1"/>
  <c r="B6" i="2"/>
  <c r="B5" i="2"/>
  <c r="C121" i="2"/>
  <c r="C120" i="2"/>
  <c r="C119" i="2"/>
  <c r="C118" i="2"/>
  <c r="C116" i="2"/>
  <c r="C115" i="2"/>
  <c r="C114" i="2"/>
  <c r="C113" i="2"/>
  <c r="C111" i="2"/>
  <c r="C110" i="2"/>
  <c r="C109" i="2"/>
  <c r="C108" i="2"/>
  <c r="C107" i="2"/>
  <c r="C106" i="2"/>
  <c r="C105" i="2"/>
  <c r="C104" i="2"/>
  <c r="I85" i="2"/>
  <c r="G3" i="2" l="1"/>
  <c r="J3" i="2"/>
  <c r="G4" i="2"/>
  <c r="J4" i="2"/>
  <c r="O29" i="2"/>
  <c r="Q39" i="2"/>
  <c r="Q38" i="2"/>
  <c r="C6" i="2"/>
  <c r="D6" i="2"/>
  <c r="F6" i="2" s="1"/>
  <c r="G6" i="2" s="1"/>
  <c r="D5" i="2"/>
  <c r="F5" i="2" s="1"/>
  <c r="G5" i="2" s="1"/>
  <c r="C5" i="2"/>
  <c r="D3" i="2"/>
  <c r="C4" i="2"/>
  <c r="Q40" i="2" l="1"/>
  <c r="V379" i="1" s="1"/>
  <c r="K3" i="2"/>
  <c r="K4" i="2" s="1"/>
  <c r="AD147" i="1" s="1"/>
  <c r="E6" i="2"/>
  <c r="AQ410" i="1" s="1"/>
  <c r="D104" i="2" l="1"/>
  <c r="D121" i="2"/>
  <c r="F121" i="2" s="1"/>
  <c r="AQ96" i="5" s="1"/>
  <c r="D120" i="2"/>
  <c r="F120" i="2" s="1"/>
  <c r="AQ95" i="5" s="1"/>
  <c r="D119" i="2"/>
  <c r="B26" i="2"/>
  <c r="E26" i="2" s="1"/>
  <c r="D116" i="2"/>
  <c r="F116" i="2" s="1"/>
  <c r="AQ72" i="5" s="1"/>
  <c r="D115" i="2"/>
  <c r="F115" i="2" s="1"/>
  <c r="AQ71" i="5" s="1"/>
  <c r="D114" i="2"/>
  <c r="F114" i="2" s="1"/>
  <c r="AQ215" i="1" s="1"/>
  <c r="B23" i="2"/>
  <c r="E23" i="2" s="1"/>
  <c r="D111" i="2"/>
  <c r="F111" i="2" s="1"/>
  <c r="AQ64" i="5" s="1"/>
  <c r="D110" i="2"/>
  <c r="F110" i="2" s="1"/>
  <c r="AQ63" i="5" s="1"/>
  <c r="D109" i="2"/>
  <c r="F109" i="2" s="1"/>
  <c r="AQ62" i="5" s="1"/>
  <c r="D108" i="2"/>
  <c r="F108" i="2" s="1"/>
  <c r="AQ61" i="5" s="1"/>
  <c r="D107" i="2"/>
  <c r="F107" i="2" s="1"/>
  <c r="AQ205" i="1" s="1"/>
  <c r="D106" i="2"/>
  <c r="F106" i="2" s="1"/>
  <c r="AQ204" i="1" s="1"/>
  <c r="D105" i="2"/>
  <c r="E121" i="2" l="1"/>
  <c r="E120" i="2"/>
  <c r="E119" i="2"/>
  <c r="F119" i="2" s="1"/>
  <c r="AQ245" i="1" s="1"/>
  <c r="E107" i="2"/>
  <c r="E108" i="2"/>
  <c r="E116" i="2"/>
  <c r="E114" i="2"/>
  <c r="E115" i="2"/>
  <c r="E111" i="2"/>
  <c r="E110" i="2"/>
  <c r="E109" i="2"/>
  <c r="E106" i="2"/>
  <c r="E105" i="2"/>
  <c r="F105" i="2" s="1"/>
  <c r="AQ203" i="1" s="1"/>
  <c r="E104" i="2"/>
  <c r="F104" i="2" s="1"/>
  <c r="AQ202" i="1" s="1"/>
  <c r="D118" i="2"/>
  <c r="B22" i="2"/>
  <c r="E22" i="2" s="1"/>
  <c r="D113" i="2"/>
  <c r="F33" i="2"/>
  <c r="E33" i="2" s="1"/>
  <c r="F28" i="2"/>
  <c r="K28" i="2" s="1"/>
  <c r="F27" i="2"/>
  <c r="K27" i="2" s="1"/>
  <c r="E118" i="2" l="1"/>
  <c r="F118" i="2" s="1"/>
  <c r="AQ244" i="1" s="1"/>
  <c r="E113" i="2"/>
  <c r="AQ424" i="1"/>
  <c r="D70" i="2"/>
  <c r="D71" i="2"/>
  <c r="E71" i="2" s="1"/>
  <c r="AQ509" i="1" s="1"/>
  <c r="C38" i="2"/>
  <c r="C37" i="2"/>
  <c r="C36" i="2"/>
  <c r="C32" i="2"/>
  <c r="C31" i="2"/>
  <c r="C30" i="2"/>
  <c r="C29" i="2"/>
  <c r="C64" i="2"/>
  <c r="C53" i="2"/>
  <c r="C25" i="2"/>
  <c r="C24" i="2"/>
  <c r="C21" i="2"/>
  <c r="C20" i="2"/>
  <c r="C19" i="2"/>
  <c r="F113" i="2" l="1"/>
  <c r="AQ214" i="1" s="1"/>
  <c r="D72" i="2"/>
  <c r="E72" i="2" s="1"/>
  <c r="AQ510" i="1" s="1"/>
  <c r="AQ502" i="1"/>
  <c r="E70" i="2"/>
  <c r="AQ508" i="1" s="1"/>
  <c r="K51" i="2"/>
  <c r="AA14" i="5" s="1"/>
  <c r="K50" i="2"/>
  <c r="C14" i="5" s="1"/>
  <c r="AQ484" i="1" l="1"/>
  <c r="F72" i="2"/>
  <c r="C510" i="1" s="1"/>
  <c r="B64" i="2" l="1"/>
  <c r="E64" i="2"/>
  <c r="F64" i="2" s="1"/>
  <c r="E53" i="2"/>
  <c r="F53" i="2" s="1"/>
  <c r="B50" i="2"/>
  <c r="B47" i="2"/>
  <c r="B46" i="2"/>
  <c r="C46" i="2" s="1"/>
  <c r="B45" i="2"/>
  <c r="C45" i="2" s="1"/>
  <c r="B44" i="2"/>
  <c r="B55" i="2" s="1"/>
  <c r="F41" i="2"/>
  <c r="F39" i="2"/>
  <c r="F38" i="2"/>
  <c r="J38" i="2" s="1"/>
  <c r="F37" i="2"/>
  <c r="F36" i="2"/>
  <c r="F32" i="2"/>
  <c r="F31" i="2"/>
  <c r="J31" i="2" s="1"/>
  <c r="F30" i="2"/>
  <c r="J30" i="2" s="1"/>
  <c r="F29" i="2"/>
  <c r="F26" i="2"/>
  <c r="F25" i="2"/>
  <c r="J25" i="2" s="1"/>
  <c r="F24" i="2"/>
  <c r="J24" i="2" s="1"/>
  <c r="F23" i="2"/>
  <c r="F22" i="2"/>
  <c r="F21" i="2"/>
  <c r="J21" i="2" s="1"/>
  <c r="F20" i="2"/>
  <c r="J20" i="2" s="1"/>
  <c r="D19" i="2"/>
  <c r="F19" i="2"/>
  <c r="E40" i="2"/>
  <c r="G40" i="2" s="1"/>
  <c r="AQ381" i="1" s="1"/>
  <c r="B39" i="2"/>
  <c r="E39" i="2" s="1"/>
  <c r="B38" i="2"/>
  <c r="E38" i="2" s="1"/>
  <c r="B37" i="2"/>
  <c r="E37" i="2" s="1"/>
  <c r="B36" i="2"/>
  <c r="E36" i="2" s="1"/>
  <c r="J36" i="2" l="1"/>
  <c r="F43" i="2"/>
  <c r="F42" i="2"/>
  <c r="J26" i="2"/>
  <c r="K26" i="2" s="1"/>
  <c r="AC241" i="1" s="1"/>
  <c r="G26" i="2"/>
  <c r="G23" i="2"/>
  <c r="AQ414" i="1" s="1"/>
  <c r="J23" i="2"/>
  <c r="K23" i="2" s="1"/>
  <c r="AB211" i="1" s="1"/>
  <c r="G22" i="2"/>
  <c r="J22" i="2"/>
  <c r="K22" i="2" s="1"/>
  <c r="AB199" i="1" s="1"/>
  <c r="F34" i="2"/>
  <c r="J37" i="2"/>
  <c r="K37" i="2" s="1"/>
  <c r="AJ351" i="1" s="1"/>
  <c r="K38" i="2"/>
  <c r="AM363" i="1" s="1"/>
  <c r="G36" i="2"/>
  <c r="AQ431" i="1" s="1"/>
  <c r="K36" i="2"/>
  <c r="AB341" i="1" s="1"/>
  <c r="D64" i="2"/>
  <c r="J28" i="2"/>
  <c r="L28" i="2" s="1"/>
  <c r="AC261" i="1" s="1"/>
  <c r="D53" i="2"/>
  <c r="J27" i="2"/>
  <c r="L27" i="2" s="1"/>
  <c r="AD251" i="1" s="1"/>
  <c r="G37" i="2"/>
  <c r="AQ432" i="1" s="1"/>
  <c r="G38" i="2"/>
  <c r="AQ433" i="1" s="1"/>
  <c r="AQ435" i="1"/>
  <c r="G41" i="2"/>
  <c r="AQ436" i="1" s="1"/>
  <c r="G39" i="2"/>
  <c r="AQ434" i="1" s="1"/>
  <c r="G53" i="2"/>
  <c r="F58" i="2" s="1"/>
  <c r="G64" i="2"/>
  <c r="C47" i="2"/>
  <c r="H43" i="2" l="1"/>
  <c r="H42" i="2"/>
  <c r="C48" i="2"/>
  <c r="G42" i="2" l="1"/>
  <c r="B56" i="2"/>
  <c r="F56" i="2" s="1"/>
  <c r="F60" i="2" s="1"/>
  <c r="G27" i="2" s="1"/>
  <c r="AQ418" i="1" s="1"/>
  <c r="P51" i="2"/>
  <c r="AQ437" i="1" s="1"/>
  <c r="AQ444" i="1" s="1"/>
  <c r="F66" i="2" l="1"/>
  <c r="G34" i="2" s="1"/>
  <c r="G28" i="2" l="1"/>
  <c r="AQ419" i="1" s="1"/>
  <c r="B32" i="2"/>
  <c r="E32" i="2" s="1"/>
  <c r="J32" i="2" s="1"/>
  <c r="B31" i="2"/>
  <c r="E31" i="2" s="1"/>
  <c r="K31" i="2" s="1"/>
  <c r="AM293" i="1" s="1"/>
  <c r="B30" i="2"/>
  <c r="E30" i="2" s="1"/>
  <c r="B29" i="2"/>
  <c r="E29" i="2" s="1"/>
  <c r="J29" i="2" s="1"/>
  <c r="AQ417" i="1"/>
  <c r="B25" i="2"/>
  <c r="E25" i="2" s="1"/>
  <c r="B24" i="2"/>
  <c r="E24" i="2" s="1"/>
  <c r="AQ413" i="1"/>
  <c r="B21" i="2"/>
  <c r="E21" i="2" s="1"/>
  <c r="B20" i="2"/>
  <c r="E20" i="2" s="1"/>
  <c r="K20" i="2" s="1"/>
  <c r="AL175" i="1" s="1"/>
  <c r="B19" i="2"/>
  <c r="E19" i="2" s="1"/>
  <c r="J19" i="2" s="1"/>
  <c r="AQ425" i="1" l="1"/>
  <c r="G24" i="2"/>
  <c r="AQ415" i="1" s="1"/>
  <c r="K24" i="2"/>
  <c r="G32" i="2"/>
  <c r="AQ423" i="1" s="1"/>
  <c r="K32" i="2"/>
  <c r="AG307" i="1" s="1"/>
  <c r="G30" i="2"/>
  <c r="AQ421" i="1" s="1"/>
  <c r="K30" i="2"/>
  <c r="AL281" i="1" s="1"/>
  <c r="G29" i="2"/>
  <c r="AQ420" i="1" s="1"/>
  <c r="K29" i="2"/>
  <c r="AB271" i="1" s="1"/>
  <c r="G25" i="2"/>
  <c r="AQ416" i="1" s="1"/>
  <c r="K25" i="2"/>
  <c r="AD231" i="1" s="1"/>
  <c r="G21" i="2"/>
  <c r="AQ412" i="1" s="1"/>
  <c r="K21" i="2"/>
  <c r="AG187" i="1" s="1"/>
  <c r="G20" i="2"/>
  <c r="G19" i="2"/>
  <c r="K19" i="2"/>
  <c r="AG158" i="1" s="1"/>
  <c r="G31" i="2"/>
  <c r="AQ422" i="1" s="1"/>
  <c r="J40" i="2"/>
  <c r="H20" i="2" l="1"/>
  <c r="AQ411" i="1" s="1"/>
  <c r="AQ445" i="1"/>
  <c r="AQ443" i="1"/>
</calcChain>
</file>

<file path=xl/sharedStrings.xml><?xml version="1.0" encoding="utf-8"?>
<sst xmlns="http://schemas.openxmlformats.org/spreadsheetml/2006/main" count="914" uniqueCount="532">
  <si>
    <t>Adresse</t>
  </si>
  <si>
    <t>Testament</t>
  </si>
  <si>
    <t>1. Barvermögen (einzureichende Unterlagen: Kopie Quittung, Einzahlungsbeleg o. Ä.)</t>
  </si>
  <si>
    <t># 1</t>
  </si>
  <si>
    <t># 2</t>
  </si>
  <si>
    <t># 3</t>
  </si>
  <si>
    <t># 4</t>
  </si>
  <si>
    <t>2. Bankguthaben in Schweizer Franken (einzureichende Unterlagen: Kopie Kontoauszüge per Inventarstichtag)</t>
  </si>
  <si>
    <t>(*)</t>
  </si>
  <si>
    <t>1</t>
  </si>
  <si>
    <t>Euro</t>
  </si>
  <si>
    <t>US-Dollar</t>
  </si>
  <si>
    <t>Britisches Pfund</t>
  </si>
  <si>
    <t>Australischer Dollar</t>
  </si>
  <si>
    <t>Brasilianischer Real</t>
  </si>
  <si>
    <t>Chilenischer Peso</t>
  </si>
  <si>
    <t>Chines. Renminbi</t>
  </si>
  <si>
    <t>Dänische Krone</t>
  </si>
  <si>
    <t>Hongkong-Dollar</t>
  </si>
  <si>
    <t>Indische Rupie</t>
  </si>
  <si>
    <t>Indonesische Rupiah</t>
  </si>
  <si>
    <t>Israelischer Schekel</t>
  </si>
  <si>
    <t>Japanischer Yen</t>
  </si>
  <si>
    <t>Kanadischer Dollar</t>
  </si>
  <si>
    <t>Malaysischer Ringgit</t>
  </si>
  <si>
    <t>Mexikanischer Peso</t>
  </si>
  <si>
    <t>Neuseeland-Dollar</t>
  </si>
  <si>
    <t>Norwegische Krone</t>
  </si>
  <si>
    <t>Pakistanische Rupie</t>
  </si>
  <si>
    <t>Philippinischer Peso</t>
  </si>
  <si>
    <t>Polnischer Zloty</t>
  </si>
  <si>
    <t>Russischer Rubel</t>
  </si>
  <si>
    <t>Schwedische Krone</t>
  </si>
  <si>
    <t>Singapur-Dollar</t>
  </si>
  <si>
    <t>Südafrikanischer Rand</t>
  </si>
  <si>
    <t>Südkoreanischer Won</t>
  </si>
  <si>
    <t>Taiwan-Dollar</t>
  </si>
  <si>
    <t>Thailändischer Baht</t>
  </si>
  <si>
    <t>Tschechische Krone</t>
  </si>
  <si>
    <t>Türkische Lira</t>
  </si>
  <si>
    <t>Ungarischer Forint</t>
  </si>
  <si>
    <t>Andere</t>
  </si>
  <si>
    <t>Grundstücke</t>
  </si>
  <si>
    <t>Geschäftsvermögen</t>
  </si>
  <si>
    <t>Freizügigkeitsguthaben</t>
  </si>
  <si>
    <t>4. Bemerkungen</t>
  </si>
  <si>
    <t>2. Bankguthaben CHF</t>
  </si>
  <si>
    <t>3. Bankguthaben FW</t>
  </si>
  <si>
    <t>4. Wertschriften</t>
  </si>
  <si>
    <t>5. Grundstücke</t>
  </si>
  <si>
    <t>6. unverteilte Erbschaften</t>
  </si>
  <si>
    <t>7. Aktivdarlehen</t>
  </si>
  <si>
    <t>8. Mietzins-/Heimdepot</t>
  </si>
  <si>
    <t>9. Geschäftsvermögen</t>
  </si>
  <si>
    <t>10. Freizügigkeitsguthaben</t>
  </si>
  <si>
    <t>11. Säule 3a-Guthaben</t>
  </si>
  <si>
    <t>12. Säule 3b-Guthaben</t>
  </si>
  <si>
    <t>13. Guthaben und Forderungen</t>
  </si>
  <si>
    <t>14. weitere vermögensrelevante Sachwerte</t>
  </si>
  <si>
    <t>15 Tresorfach/Safe</t>
  </si>
  <si>
    <t>16 Mobiliar und Hausrat</t>
  </si>
  <si>
    <t>F. Budget</t>
  </si>
  <si>
    <t>Ergebnis</t>
  </si>
  <si>
    <t>1.</t>
  </si>
  <si>
    <t>2.</t>
  </si>
  <si>
    <t xml:space="preserve"> 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</si>
  <si>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</si>
  <si>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</si>
  <si>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</si>
  <si>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</si>
  <si>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</si>
  <si>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</si>
  <si>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</si>
  <si>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</si>
  <si>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</si>
  <si>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</si>
  <si>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</si>
  <si>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</si>
  <si>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</si>
  <si>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2./</t>
  </si>
  <si>
    <t>Saldo</t>
  </si>
  <si>
    <t>Ergänzung</t>
  </si>
  <si>
    <t>Total</t>
  </si>
  <si>
    <t>Inventar</t>
  </si>
  <si>
    <t>ja/nein</t>
  </si>
  <si>
    <t>1. Offene Rechnungen</t>
  </si>
  <si>
    <t>2. Darlehen</t>
  </si>
  <si>
    <t>3. Hypothekardarlehen</t>
  </si>
  <si>
    <t>4. Betreibungen</t>
  </si>
  <si>
    <t>5. Verlustscheine</t>
  </si>
  <si>
    <t>6. Sozialhilfeschulden</t>
  </si>
  <si>
    <t>Total effk</t>
  </si>
  <si>
    <t>Geschlecht</t>
  </si>
  <si>
    <t>Rente</t>
  </si>
  <si>
    <t>Alter Y</t>
  </si>
  <si>
    <t>Alter M</t>
  </si>
  <si>
    <t>Alter D</t>
  </si>
  <si>
    <t>Alter Total</t>
  </si>
  <si>
    <t>Angabe FZ-Leistung</t>
  </si>
  <si>
    <t>Grenzwert Alter</t>
  </si>
  <si>
    <t>Alter erreicht</t>
  </si>
  <si>
    <t>Total korr.</t>
  </si>
  <si>
    <t>Grenzwert Rente</t>
  </si>
  <si>
    <t>Säule 3a</t>
  </si>
  <si>
    <t>Guthaben</t>
  </si>
  <si>
    <t>Währungen</t>
  </si>
  <si>
    <t>Name, Vorname bP</t>
  </si>
  <si>
    <t>Name, Vorname BP</t>
  </si>
  <si>
    <t># 5</t>
  </si>
  <si>
    <t># 6</t>
  </si>
  <si>
    <t># 7</t>
  </si>
  <si>
    <t># 8</t>
  </si>
  <si>
    <t>H. Ergänzung Aktiven</t>
  </si>
  <si>
    <t>BUDGET</t>
  </si>
  <si>
    <t>Einnahmen</t>
  </si>
  <si>
    <t>Ausgaben</t>
  </si>
  <si>
    <t>11.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</si>
  <si>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</si>
  <si>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</si>
  <si>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</si>
  <si>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</si>
  <si>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</si>
  <si>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</si>
  <si>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</si>
  <si>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</si>
  <si>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berechnet</t>
  </si>
  <si>
    <t>Erbschaften</t>
  </si>
  <si>
    <t>Ergebnis 2</t>
  </si>
  <si>
    <t>Ergebnis gerundet</t>
  </si>
  <si>
    <t>Eingabe</t>
  </si>
  <si>
    <t>Barvermögen CHF</t>
  </si>
  <si>
    <t>Barvermögen FW-1</t>
  </si>
  <si>
    <t>Barvermögen FW-2</t>
  </si>
  <si>
    <t>Barvermögen FW-3</t>
  </si>
  <si>
    <t>Wert Pos.</t>
  </si>
  <si>
    <t>Wert Bilanz</t>
  </si>
  <si>
    <t>Gesamttotal</t>
  </si>
  <si>
    <t>ja / nein</t>
  </si>
  <si>
    <t>ja-Umrechnung</t>
  </si>
  <si>
    <t>Betreibung</t>
  </si>
  <si>
    <t>Verlustschein</t>
  </si>
  <si>
    <t>Existenz</t>
  </si>
  <si>
    <t>Anzahl Betr.</t>
  </si>
  <si>
    <t>Anzahl VS</t>
  </si>
  <si>
    <t>Betrag Betr.</t>
  </si>
  <si>
    <t>Summe</t>
  </si>
  <si>
    <t>Kanton Bern</t>
  </si>
  <si>
    <t>Canton de Berne</t>
  </si>
  <si>
    <t>Direction de l'intérieur et de la justice</t>
  </si>
  <si>
    <t>Autorités de protection de l'enfant et de l'adulte (APEA)</t>
  </si>
  <si>
    <t>Le présent modèle comporte quatre volets.</t>
  </si>
  <si>
    <t>Onglet rouge:</t>
  </si>
  <si>
    <t>inventaire (et budget)</t>
  </si>
  <si>
    <t>Onglet violet:</t>
  </si>
  <si>
    <t>compléments</t>
  </si>
  <si>
    <t>Onglet vert:</t>
  </si>
  <si>
    <t>règles d'évaluation</t>
  </si>
  <si>
    <t>Onglet bleu:</t>
  </si>
  <si>
    <t xml:space="preserve">L’inventaire doit présenter tous les postes d’actifs et de passifs de la personne sous curatelle. Vous devez également </t>
  </si>
  <si>
    <t xml:space="preserve">Les valeurs correspondent à celles du jour déterminant, c'est-à-dire à la date où la mesure a été instituée. L'évaluation se fait  </t>
  </si>
  <si>
    <t>conformément aux règles énoncées sous l'onglet vert.</t>
  </si>
  <si>
    <t>L'onglet bleu énumère les justificatifs et documents à envoyer. Veillez à ne pas transmettre les originaux, mais des copies.</t>
  </si>
  <si>
    <t>Inventaire des biens (conformément à l'art. 405 CC)</t>
  </si>
  <si>
    <t>A. Données de base</t>
  </si>
  <si>
    <t>1. Renseignements sur la personne sous curatelle / mesure instituée</t>
  </si>
  <si>
    <t>Date de l'inventaire (date de l'institution de la mesure)</t>
  </si>
  <si>
    <t>Nom</t>
  </si>
  <si>
    <t>Prénom</t>
  </si>
  <si>
    <t>Date de naissance</t>
  </si>
  <si>
    <r>
      <t xml:space="preserve">Sexe </t>
    </r>
    <r>
      <rPr>
        <sz val="8"/>
        <color theme="1"/>
        <rFont val="Symbol"/>
        <family val="1"/>
        <charset val="2"/>
      </rPr>
      <t xml:space="preserve"> </t>
    </r>
    <r>
      <rPr>
        <sz val="8"/>
        <color theme="1"/>
        <rFont val="Wingdings 2"/>
        <family val="1"/>
        <charset val="2"/>
      </rPr>
      <t>1</t>
    </r>
  </si>
  <si>
    <r>
      <t xml:space="preserve">Etat civil </t>
    </r>
    <r>
      <rPr>
        <sz val="8"/>
        <color theme="1"/>
        <rFont val="Wingdings 2"/>
        <family val="1"/>
        <charset val="2"/>
      </rPr>
      <t>1</t>
    </r>
  </si>
  <si>
    <r>
      <t xml:space="preserve">Régime matrimonial </t>
    </r>
    <r>
      <rPr>
        <sz val="8"/>
        <color theme="1"/>
        <rFont val="Wingdings 2"/>
        <family val="1"/>
        <charset val="2"/>
      </rPr>
      <t>1</t>
    </r>
  </si>
  <si>
    <t>Domicile civil</t>
  </si>
  <si>
    <t>2. Renseignements sur le ou la mandataire</t>
  </si>
  <si>
    <r>
      <t xml:space="preserve">Type de mandat </t>
    </r>
    <r>
      <rPr>
        <sz val="8"/>
        <color theme="1"/>
        <rFont val="Wingdings 2"/>
        <family val="1"/>
        <charset val="2"/>
      </rPr>
      <t>1</t>
    </r>
  </si>
  <si>
    <r>
      <t>N</t>
    </r>
    <r>
      <rPr>
        <vertAlign val="superscript"/>
        <sz val="8"/>
        <color theme="1"/>
        <rFont val="Arial"/>
        <family val="2"/>
      </rPr>
      <t>o</t>
    </r>
    <r>
      <rPr>
        <sz val="8"/>
        <color theme="1"/>
        <rFont val="Arial"/>
        <family val="2"/>
      </rPr>
      <t xml:space="preserve"> de téléphone privé</t>
    </r>
  </si>
  <si>
    <r>
      <t>N</t>
    </r>
    <r>
      <rPr>
        <vertAlign val="superscript"/>
        <sz val="8"/>
        <color theme="1"/>
        <rFont val="Arial"/>
        <family val="2"/>
      </rPr>
      <t>o</t>
    </r>
    <r>
      <rPr>
        <sz val="8"/>
        <color theme="1"/>
        <rFont val="Arial"/>
        <family val="2"/>
      </rPr>
      <t xml:space="preserve"> de téléphone portable</t>
    </r>
  </si>
  <si>
    <t>Adresse électronique</t>
  </si>
  <si>
    <t>B. Données spécifiques</t>
  </si>
  <si>
    <t>Type d'assurance</t>
  </si>
  <si>
    <t>Compagnie d'assurance</t>
  </si>
  <si>
    <r>
      <t>N</t>
    </r>
    <r>
      <rPr>
        <vertAlign val="superscript"/>
        <sz val="8"/>
        <color theme="1"/>
        <rFont val="Arial"/>
        <family val="2"/>
      </rPr>
      <t>o</t>
    </r>
    <r>
      <rPr>
        <sz val="8"/>
        <color theme="1"/>
        <rFont val="Arial"/>
        <family val="2"/>
      </rPr>
      <t xml:space="preserve"> de police</t>
    </r>
  </si>
  <si>
    <t>LAMal</t>
  </si>
  <si>
    <t>Accidents</t>
  </si>
  <si>
    <t>Responsabilité civile privée</t>
  </si>
  <si>
    <t>Ménage</t>
  </si>
  <si>
    <t>La personne sous curatelle bénéficie-t-elle d'un droit d'habitation?</t>
  </si>
  <si>
    <t>Adresse du bien-fonds</t>
  </si>
  <si>
    <t>Propriétaire</t>
  </si>
  <si>
    <t>Droit d'habitation à titre onéreux</t>
  </si>
  <si>
    <t>La personne sous curatelle bénéficie-t-elle d'un usufruit?</t>
  </si>
  <si>
    <t>5. Autres données</t>
  </si>
  <si>
    <t>6. Remarques</t>
  </si>
  <si>
    <t>Annexes à remettre</t>
  </si>
  <si>
    <t>annexes à remettre</t>
  </si>
  <si>
    <t>Remarques liminaires</t>
  </si>
  <si>
    <t>Annexes</t>
  </si>
  <si>
    <t>Domaine</t>
  </si>
  <si>
    <t>Documents</t>
  </si>
  <si>
    <t>Fortune en espèces</t>
  </si>
  <si>
    <t>Avoirs bancaires</t>
  </si>
  <si>
    <t xml:space="preserve">Quittance, attestation de paiement, etc. </t>
  </si>
  <si>
    <t xml:space="preserve">Extraits de compte, attestations, etc. </t>
  </si>
  <si>
    <t>Titres/dépôts de valeur</t>
  </si>
  <si>
    <t xml:space="preserve">Relevés de dépôt, attestations, etc. </t>
  </si>
  <si>
    <t>Extrait du registre foncier, contrats, etc.</t>
  </si>
  <si>
    <t>Successions non partagées (hoiries)</t>
  </si>
  <si>
    <t>Inventaire fiscal/successoral, certificat d'héritier, etc.</t>
  </si>
  <si>
    <t>Extraits de compte, attestations, etc.</t>
  </si>
  <si>
    <t>Avoirs des piliers 3a et 3b</t>
  </si>
  <si>
    <t>Extraits de compte, attestations, polices, etc.</t>
  </si>
  <si>
    <t>Extraits des registres des poursuites et des actes de défaut de biens</t>
  </si>
  <si>
    <t>Revenus</t>
  </si>
  <si>
    <t>Certficat de salaire, de rente, attestation, etc.</t>
  </si>
  <si>
    <t>Poursuites et actes de défaut de biens</t>
  </si>
  <si>
    <t>Assurances sociales</t>
  </si>
  <si>
    <t>Assurances</t>
  </si>
  <si>
    <t xml:space="preserve">Polices d'assurance (LAMal, ménage, etc.), correspondance, etc. </t>
  </si>
  <si>
    <t>Droit d'habitation et usufruit</t>
  </si>
  <si>
    <t>Contrat constitutif de servitude, correspondance, etc.</t>
  </si>
  <si>
    <t>Contrat de prêt, convention de remboursement, etc.</t>
  </si>
  <si>
    <t>Fortune commerciale</t>
  </si>
  <si>
    <t>Avoirs et créances</t>
  </si>
  <si>
    <t xml:space="preserve">Justificatif, convention, contrat, etc. </t>
  </si>
  <si>
    <t xml:space="preserve">Justificatif, quittance, photographie, estimation, etc. </t>
  </si>
  <si>
    <t>Coffres-forts ou trésors</t>
  </si>
  <si>
    <t>Factures à payer</t>
  </si>
  <si>
    <t>Justificatif, correspondance, convention, etc.</t>
  </si>
  <si>
    <t>Contrat hypothécaire, confirmation de solde, etc.</t>
  </si>
  <si>
    <t>Justificatif de versement, confirmation de solde, etc.</t>
  </si>
  <si>
    <t xml:space="preserve">Décision (AVS, AI, PC, etc.) avec les feuilles de calcul, certificat de prévoyance, correspondance, etc. </t>
  </si>
  <si>
    <t>Impôts</t>
  </si>
  <si>
    <t xml:space="preserve">Dernières déclaration d'impôt et décision de taxation, convention de remboursement, etc. </t>
  </si>
  <si>
    <t>Logement</t>
  </si>
  <si>
    <t>Contrat (contrat de bail, contrat passé avec le foyer), tarif, etc.</t>
  </si>
  <si>
    <t>Actifs</t>
  </si>
  <si>
    <t>Passifs</t>
  </si>
  <si>
    <t>Remarques complémentaires</t>
  </si>
  <si>
    <t>Règles d'évaluation</t>
  </si>
  <si>
    <t>Poste</t>
  </si>
  <si>
    <t>Evaluation</t>
  </si>
  <si>
    <t>Remarques</t>
  </si>
  <si>
    <t>(en francs suisses et en devises étrangères)</t>
  </si>
  <si>
    <t>Valeur nominale</t>
  </si>
  <si>
    <t xml:space="preserve">A verser sur un compte; ne conserver des espèces </t>
  </si>
  <si>
    <t>au cours du jour.</t>
  </si>
  <si>
    <t>Valeur nominale (sans les intérêts courus)</t>
  </si>
  <si>
    <t>Valeur du cours (sans les intérêts courus)</t>
  </si>
  <si>
    <t>qu'exceptionnellement; convertir les devises</t>
  </si>
  <si>
    <t>Convertir les devises au cours du jour.</t>
  </si>
  <si>
    <t>Valeur officielle</t>
  </si>
  <si>
    <t>Part selon la décision de taxation</t>
  </si>
  <si>
    <t xml:space="preserve">Obligations de caisse, </t>
  </si>
  <si>
    <t>parts sociales, etc.</t>
  </si>
  <si>
    <t>Actions, obligations, fonds de placement, etc.</t>
  </si>
  <si>
    <t>Biens immobiliers</t>
  </si>
  <si>
    <t>Successions non partagées,</t>
  </si>
  <si>
    <t>communautés de copropriétaires</t>
  </si>
  <si>
    <t>Dépôts de garantie (loyer/institution)</t>
  </si>
  <si>
    <t>Montant actuel du prêt (sans les intérêts courus)</t>
  </si>
  <si>
    <t>Avoirs de libre passage</t>
  </si>
  <si>
    <t>Avoirs du pilier 3a</t>
  </si>
  <si>
    <t>Avoirs du pilier 3b</t>
  </si>
  <si>
    <t>Coffres-forts et trésors</t>
  </si>
  <si>
    <t>Examen sur la base du contrat de prêt; budgéter</t>
  </si>
  <si>
    <t>éventuellement les revenus provenant des intérêts.</t>
  </si>
  <si>
    <t>date d'ouverture.</t>
  </si>
  <si>
    <t>Valeur nominale (sans les intérêts)</t>
  </si>
  <si>
    <t>Emprunts</t>
  </si>
  <si>
    <t>Prêts</t>
  </si>
  <si>
    <t>Hypothèques</t>
  </si>
  <si>
    <t>Dettes relevant de l'aide sociale</t>
  </si>
  <si>
    <t>Compléments</t>
  </si>
  <si>
    <t>Les capitaux de la prévoyance liée peuvent être</t>
  </si>
  <si>
    <t>retirés jusqu'à cinq ans avant l'âge à partir duquel</t>
  </si>
  <si>
    <t>la rente ordinaire AVS peut être perçue.</t>
  </si>
  <si>
    <t>Valeur de rachat au 31 décembre de l'année précédente</t>
  </si>
  <si>
    <t xml:space="preserve">31 décembre de l'année précédente dès </t>
  </si>
  <si>
    <t>en cas de perception d'une rente AI entière</t>
  </si>
  <si>
    <t>Valeur marchande si elle est connue ou</t>
  </si>
  <si>
    <t>supposée</t>
  </si>
  <si>
    <t>Solde (sans les intérêts courus)</t>
  </si>
  <si>
    <t>Poursuites: montant de la dette; total des actes</t>
  </si>
  <si>
    <t>Vaut également pour les montant préfinancés liés à</t>
  </si>
  <si>
    <t>la rémunération du curateur et aux frais de la mesure.</t>
  </si>
  <si>
    <t>Valeurs patrimoniales gérées par la</t>
  </si>
  <si>
    <t>Usufruit et droit d'habitation</t>
  </si>
  <si>
    <t>Pas d'inscription au bilan</t>
  </si>
  <si>
    <t>Explication dans le rapport préalable sur les finances</t>
  </si>
  <si>
    <t>Remarque</t>
  </si>
  <si>
    <t>Informations générales</t>
  </si>
  <si>
    <t>Nom et prénom de la personne sous curatelle</t>
  </si>
  <si>
    <t>Nom et prénom du ou de la mandataire</t>
  </si>
  <si>
    <t>La personne sous curatelle:</t>
  </si>
  <si>
    <t>La personne assumant le mandat:</t>
  </si>
  <si>
    <t>Lieu et date</t>
  </si>
  <si>
    <t>Signature</t>
  </si>
  <si>
    <t xml:space="preserve">Il convient d'envoyer une copie de tous les éléments probants et les documents requis; ils doivent se référer à la date de l'inventaire. </t>
  </si>
  <si>
    <t>Avoirs bancaires en francs suisses (à remettre: copie des extraits de compte au jour de l'inventaire)</t>
  </si>
  <si>
    <r>
      <t xml:space="preserve">Monnaie </t>
    </r>
    <r>
      <rPr>
        <sz val="8"/>
        <color theme="1"/>
        <rFont val="Wingdings 2"/>
        <family val="1"/>
        <charset val="2"/>
      </rPr>
      <t>1</t>
    </r>
  </si>
  <si>
    <t>Montant (CHF)</t>
  </si>
  <si>
    <t>N° de compte/IBAN</t>
  </si>
  <si>
    <t>Banque</t>
  </si>
  <si>
    <r>
      <t xml:space="preserve">Titulaire </t>
    </r>
    <r>
      <rPr>
        <sz val="8"/>
        <color theme="1"/>
        <rFont val="Wingdings 2"/>
        <family val="1"/>
        <charset val="2"/>
      </rPr>
      <t>1</t>
    </r>
  </si>
  <si>
    <t>3. Avoirs bancaires en devises étrangères (à remettre: copie des extraits de compte au jour de l'inventaire)</t>
  </si>
  <si>
    <t>N° de dépôt</t>
  </si>
  <si>
    <t>Commune</t>
  </si>
  <si>
    <r>
      <t xml:space="preserve">Type de propriété </t>
    </r>
    <r>
      <rPr>
        <sz val="8"/>
        <color theme="1"/>
        <rFont val="Wingdings 2"/>
        <family val="1"/>
        <charset val="2"/>
      </rPr>
      <t>1</t>
    </r>
  </si>
  <si>
    <t>N° de feuillet RF</t>
  </si>
  <si>
    <t>5. Biens immobiliers (à remettre: copie des extraits du registre foncier, etc.)</t>
  </si>
  <si>
    <t>4. Titres/dépôts de valeurs (à remettre: copie des relevés de dépôt au jour de l'inventaire)</t>
  </si>
  <si>
    <t>NPA, localité</t>
  </si>
  <si>
    <t>Part (en %)</t>
  </si>
  <si>
    <t>Défunt ou défunte</t>
  </si>
  <si>
    <t>Montant de la succession</t>
  </si>
  <si>
    <t>Solde (CHF)</t>
  </si>
  <si>
    <t>Montant du prêt</t>
  </si>
  <si>
    <r>
      <t xml:space="preserve">Contrat </t>
    </r>
    <r>
      <rPr>
        <sz val="8"/>
        <color theme="1"/>
        <rFont val="Wingdings 2"/>
        <family val="1"/>
        <charset val="2"/>
      </rPr>
      <t>1</t>
    </r>
  </si>
  <si>
    <t>Débiteur ou débitrice</t>
  </si>
  <si>
    <t>Libellé</t>
  </si>
  <si>
    <t>Entreprise</t>
  </si>
  <si>
    <t>Goodwill</t>
  </si>
  <si>
    <t>N° de compte/libellé</t>
  </si>
  <si>
    <t>Institution gérant le compte</t>
  </si>
  <si>
    <t>13. Avoirs et créances (à remettre: copie des justificatifs, quittances, etc.)</t>
  </si>
  <si>
    <t>Motif de la créance</t>
  </si>
  <si>
    <t>14. Autres valeurs corporelles influençant la fortune (à remettre: copie des contrats de vente, justificatifs, etc.)</t>
  </si>
  <si>
    <t>15. Coffres-forts et trésors (à remettre: liste du contenu, copie des contrats, etc.)</t>
  </si>
  <si>
    <t>Banque/institution</t>
  </si>
  <si>
    <t>N° du coffre</t>
  </si>
  <si>
    <t>Contenu</t>
  </si>
  <si>
    <t>I. Passifs</t>
  </si>
  <si>
    <t>Créancier ou créancière</t>
  </si>
  <si>
    <t>1. Factures à payer et engagements (à remettre: copie des factures, correspondance, etc.)</t>
  </si>
  <si>
    <t>2. Emprunts (à remettre: copie des contrats, correspondance, etc.)</t>
  </si>
  <si>
    <t>3. Hypothèques (à remettre: copie des contrats, correspondance, etc.)</t>
  </si>
  <si>
    <t>Consentement de la personne sous curatelle</t>
  </si>
  <si>
    <t>Dans la négative, veuillez motiver la réponse:</t>
  </si>
  <si>
    <t>J. Déclaration d'intégralité et signature</t>
  </si>
  <si>
    <t>Le présent inventaire est conforme à la vérité et complet. Toutes les informations pertinentes et les indications</t>
  </si>
  <si>
    <t xml:space="preserve">sont consignées et tous les documents utiles sont joints. </t>
  </si>
  <si>
    <t>G. Déclaration d'intégralité et signature</t>
  </si>
  <si>
    <t xml:space="preserve">Le ou la mandataire atteste avoir dressé le présent inventaire de manière conforme à la vérité et complète. Toutes les </t>
  </si>
  <si>
    <t>La personne sous curatelle est-elle en mesure de prendre connaissance du contenu de l'inventaire?</t>
  </si>
  <si>
    <t>3. Comparaison (chiffres mensuels)</t>
  </si>
  <si>
    <t>Total des revenus</t>
  </si>
  <si>
    <t>Total des dépenses</t>
  </si>
  <si>
    <t>Autres dépenses</t>
  </si>
  <si>
    <t>1. Assurances (à remettre: copie des polices d'assurance)</t>
  </si>
  <si>
    <t>2. Droit d'habitation (à remettre: copie du contrat constitutif de servitude)</t>
  </si>
  <si>
    <t>3. Usufruit (à remettre: copie du contrat constitutif de servitude, de l'attestation de fortune, etc.)</t>
  </si>
  <si>
    <r>
      <t xml:space="preserve">Oui/non </t>
    </r>
    <r>
      <rPr>
        <sz val="8"/>
        <color theme="1"/>
        <rFont val="Wingdings 2"/>
        <family val="1"/>
        <charset val="2"/>
      </rPr>
      <t>1</t>
    </r>
  </si>
  <si>
    <t>Montant du patrimoine</t>
  </si>
  <si>
    <t>Propriétaire du patrimoine</t>
  </si>
  <si>
    <t>Description du patrimoine</t>
  </si>
  <si>
    <t>4. Régime matrimonial et droit successoral (à remettre: copie des documents)</t>
  </si>
  <si>
    <t>Est-ce que les documents ou actes suivants existent?</t>
  </si>
  <si>
    <t>Document ou acte</t>
  </si>
  <si>
    <t>Lieu de conservation</t>
  </si>
  <si>
    <t>Contrat de mariage ou pacte successoral</t>
  </si>
  <si>
    <t>Dispositions en cas de décès</t>
  </si>
  <si>
    <t>Mandat pour cause d'inaptitude</t>
  </si>
  <si>
    <t>Directives anticipées</t>
  </si>
  <si>
    <t>La personne sous curatelle reçoit-elle une rente AVS ou AI?</t>
  </si>
  <si>
    <t>C. Actifs</t>
  </si>
  <si>
    <t>2. Avoirs bancaires en francs suisses (à remettre: copie des extraits de compte au jour de l'inventaire)</t>
  </si>
  <si>
    <t>A-t-on trouvé, lors de l'inventaire, des espèces en francs suisses?</t>
  </si>
  <si>
    <t>A-t-on trouvé, lors de l'inventaire, des espèces en devises étrangères?</t>
  </si>
  <si>
    <t>Taux de change</t>
  </si>
  <si>
    <t>La personne sous curatelle possède-t-elle des comptes bancaires (en CHF)?</t>
  </si>
  <si>
    <t>Lequel de ces comptes doit-il servir à la gestion des opérations courantes?</t>
  </si>
  <si>
    <t>(le compte n'apparaît pas dans les comptes de fortune gérés dans le cadre de la curatelle)?</t>
  </si>
  <si>
    <t>La personne sous curatelle possède-t-elle des comptes bancaires (en devises étrangères)?</t>
  </si>
  <si>
    <t>La personne sous curatelle possède-t-elle des biens immobiliers?</t>
  </si>
  <si>
    <t>La personne sous curatelle a-t-elle accordé des prêts qui doivent encore être remboursés?</t>
  </si>
  <si>
    <t>8. Dépôts de garantie (loyer/institution) (à remettre: copie de l'extrait de compte, quittance, etc.)</t>
  </si>
  <si>
    <t>La personne sous curatelle possède-t-elle une fortune commerciale?</t>
  </si>
  <si>
    <t>La personne sous curatelle a-t-elle fourni un dépôt de garantie?</t>
  </si>
  <si>
    <t>La personne sous curatelle possède-t-elle des avoirs de libre passage?</t>
  </si>
  <si>
    <t>La personne sous curatelle possède-t-elle des avoirs du pilier 3a?</t>
  </si>
  <si>
    <t>La personne sous curatelle possède-t-elle des avoirs du pilier 3b?</t>
  </si>
  <si>
    <t>La personne sous curatelle possède-t-elle d'autres valeurs corporelles influençant la fortune?</t>
  </si>
  <si>
    <t>La personne sous curatelle possède-t-elle des coffres-forts ou des trésors?</t>
  </si>
  <si>
    <t xml:space="preserve">Prendre directement contact avec l'APEA si un inventaire du coffre-fort ou du trésor est nécessaire. </t>
  </si>
  <si>
    <t>Factures à payer et engagements</t>
  </si>
  <si>
    <t>16. Mobilier et objets ménagers (à remettre: liste, photographies, etc.)</t>
  </si>
  <si>
    <t>La personne sous curatelle possède-t-elle du mobilier ou des objets ménagers de valeur?</t>
  </si>
  <si>
    <t>Prendre immédiatement contact avec l'APEA s'il est nécessaire d'évaluer le mobilier ou les objets ménagers.</t>
  </si>
  <si>
    <t>17. Remarques (p. ex. liste des valeurs patrimoniales gérées par la personne elle-même, etc.)</t>
  </si>
  <si>
    <t>D. Passifs</t>
  </si>
  <si>
    <t>Existe-t-il des factures impayées ou des engagements?</t>
  </si>
  <si>
    <t>La personne sous curatelle a-t-elle contracté des emprunts qui doivent encore être remboursés?</t>
  </si>
  <si>
    <t>La personne sous curatelle a-t-elle contracté des emprunts hypothécaires qui doivent encore être remboursés?</t>
  </si>
  <si>
    <t>Poursuites</t>
  </si>
  <si>
    <t>Nombre</t>
  </si>
  <si>
    <t>Actes de défaut de biens (en l'absence de tels actes, indiquer 0)</t>
  </si>
  <si>
    <t>Inscrire le montant effectif donnant lieu à des poursuites, et 1 franc pour le total des actes de défaut de biens.</t>
  </si>
  <si>
    <t>La personne sous curatelle a-t-elle des dettes relevant de l'aide sociale?</t>
  </si>
  <si>
    <t xml:space="preserve">Les dettes doivent être évaluées à 1 franc. </t>
  </si>
  <si>
    <t>6. Remarques (p. ex. liste des valeurs patrimoniales gérées par la personne elle-même, etc.)</t>
  </si>
  <si>
    <t>E. Bilan</t>
  </si>
  <si>
    <t>1. Actifs</t>
  </si>
  <si>
    <t>Titres</t>
  </si>
  <si>
    <t>Successions non partagées</t>
  </si>
  <si>
    <t>Valeurs corporelles influençant la fortune</t>
  </si>
  <si>
    <t>Mobilier et objets ménagers</t>
  </si>
  <si>
    <t>Total des actifs</t>
  </si>
  <si>
    <t>2. Passifs</t>
  </si>
  <si>
    <t>Empunts</t>
  </si>
  <si>
    <t>Actes de défaut de biens</t>
  </si>
  <si>
    <t>Total des passifs</t>
  </si>
  <si>
    <t>3. Fortune nette</t>
  </si>
  <si>
    <t>Fortune nette</t>
  </si>
  <si>
    <t>1. Revenus (mensuels)</t>
  </si>
  <si>
    <t>Rente AVS ou AI</t>
  </si>
  <si>
    <t>Prestations complémentaires</t>
  </si>
  <si>
    <t>Rente LPP</t>
  </si>
  <si>
    <t>Autres rentes</t>
  </si>
  <si>
    <t>Revenus provenant de l'activité lucrative</t>
  </si>
  <si>
    <t>Allocation pour impotence</t>
  </si>
  <si>
    <t>Rente viagère</t>
  </si>
  <si>
    <t>Indemnités journalières</t>
  </si>
  <si>
    <t>Contributions relevant du droit de la famille</t>
  </si>
  <si>
    <t>Rendement de la fortune</t>
  </si>
  <si>
    <t>Autres revenus</t>
  </si>
  <si>
    <t>2. Dépenses (mensuelles)</t>
  </si>
  <si>
    <t>Frais de logement</t>
  </si>
  <si>
    <t>Frais de mobilité</t>
  </si>
  <si>
    <t>Energie et communications</t>
  </si>
  <si>
    <t>Provisions et épargne</t>
  </si>
  <si>
    <t>Cotisations à l'AVS (personne sans activité lucrative)</t>
  </si>
  <si>
    <t>Assurances et prévoyance</t>
  </si>
  <si>
    <t>Impôts, émoluments et taxes</t>
  </si>
  <si>
    <t>Frais d'entretien</t>
  </si>
  <si>
    <t>Primes LAMal et LCA</t>
  </si>
  <si>
    <t>Quote-part et franchise relevant de la LAMal</t>
  </si>
  <si>
    <r>
      <t xml:space="preserve">Gestion </t>
    </r>
    <r>
      <rPr>
        <sz val="8"/>
        <color theme="1"/>
        <rFont val="Wingdings 2"/>
        <family val="1"/>
        <charset val="2"/>
      </rPr>
      <t>1</t>
    </r>
  </si>
  <si>
    <t xml:space="preserve">Veuillez joindre la dernière déclaration d'impôt et décision de taxation. Dans le champ "Remarques", vous pouvez </t>
  </si>
  <si>
    <t xml:space="preserve">informations pertinentes et les indications sont consignées et tous les documents utiles sont joints. Le ou la </t>
  </si>
  <si>
    <t>constituer une infraction pénale (p. ex. faux dans les titres).</t>
  </si>
  <si>
    <t>A quelles assurances la personne sous curatelle a-t-elle souscrit?</t>
  </si>
  <si>
    <t>1. Fortune en espèces (à remettre: copie des quittances, attestations de paiement, etc.)</t>
  </si>
  <si>
    <t>La personne sous curatelle possède-t-elle des titres ou des valeurs en dépôt?</t>
  </si>
  <si>
    <t>La personne sous curatelle fait-elle partie d'une hoirie?</t>
  </si>
  <si>
    <t>9. Fortune commerciale (à remettre: comptes annuels, évaluation des actions, etc.)</t>
  </si>
  <si>
    <t>10. Avoirs de libre passage (à remettre: extrait de compte, police, etc.)</t>
  </si>
  <si>
    <t>11. Avoirs du pilier 3a (à remettre: extrait de compte, attestation, etc.)</t>
  </si>
  <si>
    <t>12.  Avoirs du pilier 3b (à remettre: extrait de compte, police, etc.)</t>
  </si>
  <si>
    <t xml:space="preserve">En cas de valeur marchande supposée, mais inconnue, indiquer 1 franc; si la valeur marchande est connue, en préciser le montant effectif. </t>
  </si>
  <si>
    <t>4. Poursuites et actes de défaut de biens (à remettre: copie des extraits des registres des poursuites et des actes de défaut de biens)</t>
  </si>
  <si>
    <t>5. Dettes relevant de l'aide sociale (à remettre: copie des décisions, correspondance, etc.)</t>
  </si>
  <si>
    <t>"Frais de mobilité estimés", etc.). Ne faites pas précéder les montants des signes positif et négatif.</t>
  </si>
  <si>
    <t>Revenus provenant d'un bail à loyer ou à ferme/d'un usufruit</t>
  </si>
  <si>
    <t>Déclaration de conformité et d'intégralité</t>
  </si>
  <si>
    <t>Ce formulaire ne doit être remis que s'il existe des actifs ou des passifs complémentaires.</t>
  </si>
  <si>
    <t>Fortune en espèces (à remettre: copie des quittances, attestations de paiement, etc.)</t>
  </si>
  <si>
    <t>Montant (devise étrangère)</t>
  </si>
  <si>
    <t>8. Dépôts de garantie (loyer/institution) (à remettre: copie de l'extrait de compte, de la quittance, etc.)</t>
  </si>
  <si>
    <t>12. Avoirs du pilier 3b (à remettre: extrait de compte, police, etc.)</t>
  </si>
  <si>
    <t xml:space="preserve">Chaque transaction doit être comptabilisée avec </t>
  </si>
  <si>
    <t xml:space="preserve">effet sur le résultat; En cas de dépôt collectif, le </t>
  </si>
  <si>
    <t xml:space="preserve">résultat doit présenter la différence entre l'extrait de </t>
  </si>
  <si>
    <t>dépôt à la date de clôture et la valeur comptable à la</t>
  </si>
  <si>
    <t>De manière analogue, véhicules motorisés, etc.</t>
  </si>
  <si>
    <t>Dépôt de garantie (loyer/institution)</t>
  </si>
  <si>
    <t xml:space="preserve">prévoir un budget mentionnant les revenus et les dépenses. Les champs rosés doivent être remplis; dans la mesure </t>
  </si>
  <si>
    <t xml:space="preserve">du nécessaire, vous devez aussi fournir des précisions dans les champs destinés à cet effet. Certains champs sont marqués </t>
  </si>
  <si>
    <t xml:space="preserve">du symbole 1; dans ces cas, vous avez plusieurs réponses à choix. L’onglet violet ne doit pas être utilisé sauf si les postes </t>
  </si>
  <si>
    <t>prévus dans l'onglet rouge ne suffisent pas.</t>
  </si>
  <si>
    <t>Vous pouvez poser vos questions au service des mandataires compétent ou à l'APEA.</t>
  </si>
  <si>
    <t>Service social (mandats prof.)</t>
  </si>
  <si>
    <r>
      <t xml:space="preserve">Personne(s) assurée(s) </t>
    </r>
    <r>
      <rPr>
        <sz val="8"/>
        <color theme="1"/>
        <rFont val="Wingdings 2"/>
        <family val="1"/>
        <charset val="2"/>
      </rPr>
      <t>1</t>
    </r>
  </si>
  <si>
    <t>Remis</t>
  </si>
  <si>
    <r>
      <t xml:space="preserve">Remis </t>
    </r>
    <r>
      <rPr>
        <sz val="8"/>
        <color theme="1"/>
        <rFont val="Wingdings 2"/>
        <family val="1"/>
        <charset val="2"/>
      </rPr>
      <t>1</t>
    </r>
  </si>
  <si>
    <t>Remis 1</t>
  </si>
  <si>
    <t>6. Successions non partagées (à remettre: copie du pacte successoral, de l'inventaire fiscal, etc.)</t>
  </si>
  <si>
    <t>7. Prêts (à remettre: copie du contrat de prêt, des justificatifs de remboursement, etc.)</t>
  </si>
  <si>
    <t>Destinataire</t>
  </si>
  <si>
    <t>Existe-t-il des avoirs encore dûs ou des créances en faveur de la personne sous curatelle?</t>
  </si>
  <si>
    <t>Existe-t-il des poursuites ou des actes de défaut de biens concernant la personne sous curatelle?</t>
  </si>
  <si>
    <t xml:space="preserve">apporter des précisions et des compléments d'information (p. ex. "En attente de la décision concernant les PC", </t>
  </si>
  <si>
    <t>mandataire prend acte du fait qu'une fausse représentation de la situation, intentionnelle ou par négligence, peut</t>
  </si>
  <si>
    <t>Titres avec comptabilisation distincte</t>
  </si>
  <si>
    <t xml:space="preserve">cinq ans avant l'âge ordinaire de la retraite ou </t>
  </si>
  <si>
    <t>Vaut également pour les bordereaux d'impôt.</t>
  </si>
  <si>
    <t>Autres valeurs corporelles</t>
  </si>
  <si>
    <t>Comptes annuels, évaluation fiscale, convention d'actionnaire, etc.</t>
  </si>
  <si>
    <t xml:space="preserve">1 franc p. m. ou selon la valeur au </t>
  </si>
  <si>
    <t>1 franc p. m.</t>
  </si>
  <si>
    <t>1 franc p. m. en cas de valeur marchande</t>
  </si>
  <si>
    <t>de défaut de biens: 1 franc p. m.</t>
  </si>
  <si>
    <t>Dollar américain</t>
  </si>
  <si>
    <t>Livre sterling</t>
  </si>
  <si>
    <t>Dollar australien</t>
  </si>
  <si>
    <t>Réal brésilien</t>
  </si>
  <si>
    <t>Peso chilien</t>
  </si>
  <si>
    <t>Yuan renminbi</t>
  </si>
  <si>
    <t>Couronne danoise</t>
  </si>
  <si>
    <t>Dollar de Hong Kong</t>
  </si>
  <si>
    <t>Roupie indienne</t>
  </si>
  <si>
    <t>Roupie indonésienne</t>
  </si>
  <si>
    <t>Shekel israélien</t>
  </si>
  <si>
    <t>Yen japonais</t>
  </si>
  <si>
    <t>Dollar canadien</t>
  </si>
  <si>
    <t>Ringgit malaisien</t>
  </si>
  <si>
    <t>Peso mexicain</t>
  </si>
  <si>
    <t>Dollar néo-zélandais</t>
  </si>
  <si>
    <t>Couronne norvégienne</t>
  </si>
  <si>
    <t>Roupie pakistanaise</t>
  </si>
  <si>
    <t>Peso philippin</t>
  </si>
  <si>
    <t>Zloty polonais</t>
  </si>
  <si>
    <t>Rouble russe</t>
  </si>
  <si>
    <t>Couronne suédoise</t>
  </si>
  <si>
    <t>Dollar de Singapour</t>
  </si>
  <si>
    <t>Rand sud-africain</t>
  </si>
  <si>
    <t>Won sud-coréen</t>
  </si>
  <si>
    <t>Nouveau dollar de Taïwan</t>
  </si>
  <si>
    <t>Baht thaïlandais</t>
  </si>
  <si>
    <t>Couronne tchèque</t>
  </si>
  <si>
    <t>Livre turque</t>
  </si>
  <si>
    <t>Forint hongrois</t>
  </si>
  <si>
    <t>Autre</t>
  </si>
  <si>
    <t>Lequel de ces comptes est-il laissé à la libre disposition de la personne sous curatelle?</t>
  </si>
  <si>
    <t>Inscription au bilan</t>
  </si>
  <si>
    <t>à sa libre disposition, etc.)</t>
  </si>
  <si>
    <t>Pas d'obligation de rendre compte pour le curateur</t>
  </si>
  <si>
    <t xml:space="preserve">personne concernée (compte laissé  </t>
  </si>
  <si>
    <t xml:space="preserve">ou la curatrice, qui doit toutefois inscrire les </t>
  </si>
  <si>
    <t>valeurs au bilan.</t>
  </si>
  <si>
    <t>Remarques sur le modèle d'inventaire (état: 2021)</t>
  </si>
  <si>
    <r>
      <t xml:space="preserve">Montant </t>
    </r>
    <r>
      <rPr>
        <sz val="5"/>
        <color theme="1"/>
        <rFont val="Arial"/>
        <family val="2"/>
      </rPr>
      <t>(monnaie étrangère)</t>
    </r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</si>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</sst>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000"/>
    <numFmt numFmtId="165" formatCode="0.0%"/>
    <numFmt numFmtId="166" formatCode="0.0"/>
    <numFmt numFmtId="167" formatCode="####\ ####\ ####\ ####\ ####\ #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Symbol"/>
      <family val="1"/>
      <charset val="2"/>
    </font>
    <font>
      <sz val="8"/>
      <color theme="1"/>
      <name val="Wingdings 2"/>
      <family val="1"/>
      <charset val="2"/>
    </font>
    <font>
      <sz val="6"/>
      <color rgb="FFC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sz val="10.5"/>
      <color theme="1"/>
      <name val="Arial"/>
      <family val="2"/>
    </font>
    <font>
      <sz val="6.5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222">
    <xf numFmtId="0" fontId="0" fillId="0" borderId="0" xfId="0"/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6" borderId="26" xfId="0" applyFont="1" applyFill="1" applyBorder="1" applyAlignment="1">
      <alignment vertical="center"/>
    </xf>
    <xf numFmtId="0" fontId="11" fillId="6" borderId="27" xfId="0" applyFont="1" applyFill="1" applyBorder="1" applyAlignment="1">
      <alignment vertical="center"/>
    </xf>
    <xf numFmtId="0" fontId="11" fillId="6" borderId="2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2" borderId="21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1" fillId="2" borderId="22" xfId="0" applyFont="1" applyFill="1" applyBorder="1"/>
    <xf numFmtId="49" fontId="11" fillId="2" borderId="0" xfId="0" applyNumberFormat="1" applyFont="1" applyFill="1" applyBorder="1" applyAlignment="1">
      <alignment horizontal="left"/>
    </xf>
    <xf numFmtId="0" fontId="11" fillId="2" borderId="16" xfId="0" applyFont="1" applyFill="1" applyBorder="1"/>
    <xf numFmtId="0" fontId="11" fillId="2" borderId="11" xfId="0" applyFont="1" applyFill="1" applyBorder="1"/>
    <xf numFmtId="49" fontId="11" fillId="2" borderId="16" xfId="0" applyNumberFormat="1" applyFont="1" applyFill="1" applyBorder="1" applyAlignment="1">
      <alignment horizontal="left"/>
    </xf>
    <xf numFmtId="0" fontId="11" fillId="2" borderId="22" xfId="0" applyFont="1" applyFill="1" applyBorder="1" applyAlignment="1">
      <alignment horizontal="center" vertical="center"/>
    </xf>
    <xf numFmtId="0" fontId="11" fillId="2" borderId="37" xfId="0" applyFont="1" applyFill="1" applyBorder="1"/>
    <xf numFmtId="0" fontId="11" fillId="2" borderId="23" xfId="0" applyFont="1" applyFill="1" applyBorder="1"/>
    <xf numFmtId="0" fontId="11" fillId="2" borderId="24" xfId="0" applyFont="1" applyFill="1" applyBorder="1"/>
    <xf numFmtId="0" fontId="11" fillId="2" borderId="25" xfId="0" applyFont="1" applyFill="1" applyBorder="1"/>
    <xf numFmtId="0" fontId="11" fillId="2" borderId="0" xfId="0" applyFont="1" applyFill="1" applyBorder="1" applyAlignment="1"/>
    <xf numFmtId="49" fontId="11" fillId="2" borderId="0" xfId="0" applyNumberFormat="1" applyFont="1" applyFill="1" applyBorder="1" applyAlignment="1"/>
    <xf numFmtId="0" fontId="9" fillId="2" borderId="39" xfId="0" applyFont="1" applyFill="1" applyBorder="1" applyAlignment="1" applyProtection="1">
      <alignment horizontal="left" vertical="center"/>
      <protection hidden="1"/>
    </xf>
    <xf numFmtId="0" fontId="9" fillId="2" borderId="4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7" xfId="0" applyFont="1" applyFill="1" applyBorder="1"/>
    <xf numFmtId="49" fontId="11" fillId="2" borderId="24" xfId="0" applyNumberFormat="1" applyFont="1" applyFill="1" applyBorder="1" applyAlignment="1">
      <alignment horizontal="left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horizontal="right" vertical="center"/>
      <protection hidden="1"/>
    </xf>
    <xf numFmtId="4" fontId="12" fillId="0" borderId="0" xfId="0" applyNumberFormat="1" applyFont="1" applyAlignment="1" applyProtection="1">
      <alignment horizontal="right" vertical="center"/>
      <protection hidden="1"/>
    </xf>
    <xf numFmtId="4" fontId="10" fillId="7" borderId="0" xfId="0" applyNumberFormat="1" applyFont="1" applyFill="1" applyAlignment="1" applyProtection="1">
      <alignment horizontal="right" vertical="center"/>
      <protection hidden="1"/>
    </xf>
    <xf numFmtId="0" fontId="10" fillId="0" borderId="0" xfId="0" quotePrefix="1" applyFont="1" applyAlignment="1" applyProtection="1">
      <alignment horizontal="right" vertical="center"/>
      <protection hidden="1"/>
    </xf>
    <xf numFmtId="0" fontId="10" fillId="0" borderId="0" xfId="0" applyNumberFormat="1" applyFont="1" applyAlignment="1" applyProtection="1">
      <alignment horizontal="right" vertical="center"/>
      <protection hidden="1"/>
    </xf>
    <xf numFmtId="4" fontId="12" fillId="7" borderId="0" xfId="0" applyNumberFormat="1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4" fontId="10" fillId="2" borderId="0" xfId="0" applyNumberFormat="1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0" xfId="0" applyNumberFormat="1" applyFont="1" applyFill="1" applyAlignment="1" applyProtection="1">
      <alignment horizontal="right" vertical="center"/>
      <protection hidden="1"/>
    </xf>
    <xf numFmtId="4" fontId="12" fillId="2" borderId="0" xfId="0" applyNumberFormat="1" applyFont="1" applyFill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0" fillId="0" borderId="0" xfId="0" applyNumberFormat="1" applyFont="1" applyAlignment="1" applyProtection="1">
      <alignment horizontal="right" vertical="center"/>
      <protection hidden="1"/>
    </xf>
    <xf numFmtId="0" fontId="10" fillId="0" borderId="38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10" fillId="0" borderId="0" xfId="0" applyNumberFormat="1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" fillId="6" borderId="26" xfId="0" applyFont="1" applyFill="1" applyBorder="1" applyAlignment="1" applyProtection="1">
      <alignment vertical="center"/>
      <protection hidden="1"/>
    </xf>
    <xf numFmtId="0" fontId="1" fillId="6" borderId="27" xfId="0" applyFont="1" applyFill="1" applyBorder="1" applyAlignment="1" applyProtection="1">
      <alignment vertical="center"/>
      <protection hidden="1"/>
    </xf>
    <xf numFmtId="0" fontId="1" fillId="6" borderId="28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3" borderId="26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4" fontId="10" fillId="0" borderId="0" xfId="0" quotePrefix="1" applyNumberFormat="1" applyFont="1" applyAlignment="1" applyProtection="1">
      <alignment horizontal="right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4" fontId="17" fillId="2" borderId="0" xfId="0" applyNumberFormat="1" applyFont="1" applyFill="1" applyAlignment="1" applyProtection="1">
      <alignment horizontal="right" vertical="center"/>
      <protection hidden="1"/>
    </xf>
    <xf numFmtId="4" fontId="18" fillId="2" borderId="0" xfId="0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4" fontId="10" fillId="7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0" fillId="7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14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16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22" fillId="0" borderId="0" xfId="0" applyFont="1"/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49" fontId="23" fillId="2" borderId="0" xfId="0" applyNumberFormat="1" applyFont="1" applyFill="1" applyBorder="1" applyAlignment="1">
      <alignment horizontal="left"/>
    </xf>
    <xf numFmtId="0" fontId="23" fillId="2" borderId="0" xfId="0" applyFont="1" applyFill="1" applyBorder="1"/>
    <xf numFmtId="0" fontId="24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2" fontId="12" fillId="7" borderId="0" xfId="2" applyNumberFormat="1" applyFont="1" applyFill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165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5" fillId="2" borderId="1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1" fillId="4" borderId="0" xfId="0" applyFont="1" applyFill="1" applyBorder="1" applyAlignment="1" applyProtection="1">
      <alignment vertical="center" wrapText="1"/>
      <protection hidden="1"/>
    </xf>
    <xf numFmtId="0" fontId="19" fillId="4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4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4" fontId="5" fillId="2" borderId="29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5" fillId="2" borderId="29" xfId="0" applyFont="1" applyFill="1" applyBorder="1" applyAlignment="1" applyProtection="1">
      <alignment horizontal="left" vertical="center" shrinkToFit="1"/>
      <protection locked="0"/>
    </xf>
    <xf numFmtId="164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1" fillId="9" borderId="0" xfId="0" applyFont="1" applyFill="1" applyAlignment="1" applyProtection="1">
      <alignment horizontal="lef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1" borderId="0" xfId="0" applyFont="1" applyFill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4" fontId="5" fillId="2" borderId="3" xfId="0" applyNumberFormat="1" applyFont="1" applyFill="1" applyBorder="1" applyAlignment="1" applyProtection="1">
      <alignment horizontal="right" vertical="center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4" fontId="5" fillId="2" borderId="1" xfId="0" applyNumberFormat="1" applyFont="1" applyFill="1" applyBorder="1" applyAlignment="1" applyProtection="1">
      <alignment horizontal="right" vertical="center"/>
      <protection hidden="1"/>
    </xf>
    <xf numFmtId="0" fontId="5" fillId="2" borderId="30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horizontal="left" vertical="top" wrapText="1"/>
      <protection locked="0"/>
    </xf>
    <xf numFmtId="0" fontId="5" fillId="2" borderId="36" xfId="0" applyFont="1" applyFill="1" applyBorder="1" applyAlignment="1" applyProtection="1">
      <alignment horizontal="left" vertical="top" wrapText="1"/>
      <protection locked="0"/>
    </xf>
    <xf numFmtId="167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vertical="center"/>
      <protection hidden="1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right" vertical="center" shrinkToFit="1"/>
      <protection hidden="1"/>
    </xf>
    <xf numFmtId="4" fontId="5" fillId="2" borderId="0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0" xfId="0" applyFont="1" applyFill="1" applyBorder="1" applyAlignment="1" applyProtection="1">
      <alignment horizontal="right" vertical="center" shrinkToFi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righ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4" fontId="5" fillId="2" borderId="1" xfId="0" applyNumberFormat="1" applyFont="1" applyFill="1" applyBorder="1" applyAlignment="1" applyProtection="1">
      <alignment horizontal="right" vertical="center" shrinkToFit="1"/>
    </xf>
    <xf numFmtId="0" fontId="5" fillId="2" borderId="1" xfId="0" applyFont="1" applyFill="1" applyBorder="1" applyAlignment="1" applyProtection="1">
      <alignment horizontal="left" vertical="center" shrinkToFit="1"/>
    </xf>
    <xf numFmtId="4" fontId="5" fillId="2" borderId="1" xfId="0" applyNumberFormat="1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49" fontId="11" fillId="2" borderId="0" xfId="0" applyNumberFormat="1" applyFont="1" applyFill="1" applyBorder="1" applyAlignment="1">
      <alignment horizontal="left"/>
    </xf>
    <xf numFmtId="4" fontId="10" fillId="0" borderId="0" xfId="0" applyNumberFormat="1" applyFont="1" applyAlignment="1" applyProtection="1">
      <alignment horizontal="center" vertical="center"/>
      <protection hidden="1"/>
    </xf>
  </cellXfs>
  <cellStyles count="3">
    <cellStyle name="Komma" xfId="2" builtinId="3"/>
    <cellStyle name="Link" xfId="1" builtinId="8"/>
    <cellStyle name="Standard" xfId="0" builtinId="0"/>
  </cellStyles>
  <dxfs count="71"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5" tint="0.80001220740379042"/>
          </stop>
        </gradientFill>
      </fill>
    </dxf>
  </dxfs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/>
  </sheetPr>
  <dimension ref="A1:CN550"/>
  <sheetViews>
    <sheetView tabSelected="1" view="pageLayout" zoomScale="145" zoomScaleNormal="145" zoomScalePageLayoutView="145" workbookViewId="0"/>
  </sheetViews>
  <sheetFormatPr baseColWidth="10" defaultColWidth="0" defaultRowHeight="12.95" customHeight="1" x14ac:dyDescent="0.25"/>
  <cols>
    <col min="1" max="51" width="1.7109375" style="57" customWidth="1"/>
    <col min="52" max="16384" width="1.7109375" style="57" hidden="1"/>
  </cols>
  <sheetData>
    <row r="1" spans="2:38" ht="11.25" x14ac:dyDescent="0.25">
      <c r="B1" s="58" t="s">
        <v>146</v>
      </c>
      <c r="C1" s="58"/>
      <c r="D1" s="58"/>
      <c r="E1" s="58"/>
      <c r="F1" s="58"/>
    </row>
    <row r="2" spans="2:38" ht="11.25" x14ac:dyDescent="0.25">
      <c r="B2" s="58" t="s">
        <v>147</v>
      </c>
      <c r="C2" s="58"/>
      <c r="D2" s="58"/>
      <c r="E2" s="58"/>
      <c r="F2" s="58"/>
    </row>
    <row r="3" spans="2:38" ht="11.25" x14ac:dyDescent="0.25"/>
    <row r="4" spans="2:38" ht="11.25" x14ac:dyDescent="0.25">
      <c r="B4" s="57" t="s">
        <v>148</v>
      </c>
    </row>
    <row r="5" spans="2:38" ht="11.25" x14ac:dyDescent="0.25">
      <c r="B5" s="57" t="s">
        <v>149</v>
      </c>
    </row>
    <row r="6" spans="2:38" ht="11.25" x14ac:dyDescent="0.25"/>
    <row r="10" spans="2:38" s="59" customFormat="1" ht="20.25" x14ac:dyDescent="0.25">
      <c r="B10" s="139" t="s">
        <v>529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2" spans="2:38" ht="12.95" customHeight="1" x14ac:dyDescent="0.25">
      <c r="B12" s="57" t="s">
        <v>150</v>
      </c>
    </row>
    <row r="14" spans="2:38" ht="12.95" customHeight="1" x14ac:dyDescent="0.25">
      <c r="B14" s="182" t="s">
        <v>151</v>
      </c>
      <c r="C14" s="182"/>
      <c r="D14" s="182"/>
      <c r="E14" s="182"/>
      <c r="F14" s="182"/>
      <c r="G14" s="182"/>
      <c r="H14" s="182"/>
      <c r="I14" s="182"/>
      <c r="J14" s="182" t="s">
        <v>152</v>
      </c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2:38" ht="12.95" customHeight="1" x14ac:dyDescent="0.25">
      <c r="B15" s="183" t="s">
        <v>153</v>
      </c>
      <c r="C15" s="183"/>
      <c r="D15" s="183"/>
      <c r="E15" s="183"/>
      <c r="F15" s="183"/>
      <c r="G15" s="183"/>
      <c r="H15" s="183"/>
      <c r="I15" s="183"/>
      <c r="J15" s="183" t="s">
        <v>154</v>
      </c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</row>
    <row r="16" spans="2:38" ht="12.95" customHeight="1" x14ac:dyDescent="0.25">
      <c r="B16" s="184" t="s">
        <v>155</v>
      </c>
      <c r="C16" s="184"/>
      <c r="D16" s="184"/>
      <c r="E16" s="184"/>
      <c r="F16" s="184"/>
      <c r="G16" s="184"/>
      <c r="H16" s="184"/>
      <c r="I16" s="184"/>
      <c r="J16" s="184" t="s">
        <v>156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2:22" ht="12.95" customHeight="1" x14ac:dyDescent="0.25">
      <c r="B17" s="185" t="s">
        <v>157</v>
      </c>
      <c r="C17" s="185"/>
      <c r="D17" s="185"/>
      <c r="E17" s="185"/>
      <c r="F17" s="185"/>
      <c r="G17" s="185"/>
      <c r="H17" s="185"/>
      <c r="I17" s="185"/>
      <c r="J17" s="185" t="s">
        <v>194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</row>
    <row r="19" spans="2:22" ht="12.95" customHeight="1" x14ac:dyDescent="0.25">
      <c r="B19" s="57" t="s">
        <v>158</v>
      </c>
    </row>
    <row r="20" spans="2:22" ht="12.95" customHeight="1" x14ac:dyDescent="0.25">
      <c r="B20" s="57" t="s">
        <v>465</v>
      </c>
    </row>
    <row r="21" spans="2:22" ht="12.95" customHeight="1" x14ac:dyDescent="0.25">
      <c r="B21" s="57" t="s">
        <v>466</v>
      </c>
    </row>
    <row r="22" spans="2:22" ht="12.95" customHeight="1" x14ac:dyDescent="0.25">
      <c r="B22" s="57" t="s">
        <v>467</v>
      </c>
    </row>
    <row r="23" spans="2:22" ht="12.95" customHeight="1" x14ac:dyDescent="0.25">
      <c r="B23" s="57" t="s">
        <v>468</v>
      </c>
    </row>
    <row r="25" spans="2:22" ht="12.95" customHeight="1" x14ac:dyDescent="0.25">
      <c r="B25" s="57" t="s">
        <v>159</v>
      </c>
    </row>
    <row r="26" spans="2:22" ht="12.95" customHeight="1" x14ac:dyDescent="0.25">
      <c r="B26" s="57" t="s">
        <v>160</v>
      </c>
    </row>
    <row r="28" spans="2:22" ht="12.95" customHeight="1" x14ac:dyDescent="0.25">
      <c r="B28" s="57" t="s">
        <v>161</v>
      </c>
    </row>
    <row r="30" spans="2:22" ht="12.95" customHeight="1" x14ac:dyDescent="0.25">
      <c r="B30" s="57" t="s">
        <v>469</v>
      </c>
    </row>
    <row r="32" spans="2:22" s="60" customFormat="1" ht="12.95" customHeight="1" x14ac:dyDescent="0.2"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</row>
    <row r="34" spans="2:50" ht="12.95" customHeight="1" x14ac:dyDescent="0.25">
      <c r="B34" s="58" t="s">
        <v>149</v>
      </c>
    </row>
    <row r="37" spans="2:50" ht="20.25" x14ac:dyDescent="0.25">
      <c r="B37" s="59" t="s">
        <v>162</v>
      </c>
      <c r="C37" s="59"/>
    </row>
    <row r="40" spans="2:50" ht="12.95" customHeight="1" x14ac:dyDescent="0.25">
      <c r="B40" s="61"/>
      <c r="C40" s="62" t="s">
        <v>163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3"/>
    </row>
    <row r="41" spans="2:50" ht="5.0999999999999996" customHeight="1" x14ac:dyDescent="0.25"/>
    <row r="42" spans="2:50" ht="5.0999999999999996" customHeight="1" x14ac:dyDescent="0.25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6"/>
    </row>
    <row r="43" spans="2:50" ht="12.95" customHeight="1" x14ac:dyDescent="0.25">
      <c r="B43" s="67"/>
      <c r="C43" s="68" t="s">
        <v>164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9"/>
    </row>
    <row r="44" spans="2:50" ht="5.0999999999999996" customHeight="1" x14ac:dyDescent="0.25">
      <c r="B44" s="6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69"/>
    </row>
    <row r="45" spans="2:50" ht="12.95" customHeight="1" x14ac:dyDescent="0.25">
      <c r="B45" s="67"/>
      <c r="C45" s="118" t="s">
        <v>165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69"/>
    </row>
    <row r="46" spans="2:50" ht="12.95" customHeight="1" x14ac:dyDescent="0.25">
      <c r="B46" s="67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69"/>
    </row>
    <row r="47" spans="2:50" ht="5.0999999999999996" customHeight="1" x14ac:dyDescent="0.25">
      <c r="B47" s="6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69"/>
    </row>
    <row r="48" spans="2:50" ht="12.95" customHeight="1" x14ac:dyDescent="0.25">
      <c r="B48" s="67"/>
      <c r="C48" s="160" t="s">
        <v>166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18"/>
      <c r="S48" s="160" t="s">
        <v>167</v>
      </c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17"/>
      <c r="AI48" s="160" t="s">
        <v>168</v>
      </c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69"/>
    </row>
    <row r="49" spans="2:92" ht="12.95" customHeight="1" x14ac:dyDescent="0.25">
      <c r="B49" s="6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18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17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69"/>
    </row>
    <row r="50" spans="2:92" ht="5.0999999999999996" customHeight="1" x14ac:dyDescent="0.25">
      <c r="B50" s="6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69"/>
    </row>
    <row r="51" spans="2:92" ht="12.95" customHeight="1" x14ac:dyDescent="0.25">
      <c r="B51" s="67"/>
      <c r="C51" s="160" t="s">
        <v>169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18"/>
      <c r="S51" s="160" t="s">
        <v>170</v>
      </c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17"/>
      <c r="AI51" s="160" t="s">
        <v>171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69"/>
    </row>
    <row r="52" spans="2:92" ht="12.95" customHeight="1" x14ac:dyDescent="0.25">
      <c r="B52" s="6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18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17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69"/>
    </row>
    <row r="53" spans="2:92" ht="5.0999999999999996" customHeight="1" x14ac:dyDescent="0.25">
      <c r="B53" s="6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69"/>
    </row>
    <row r="54" spans="2:92" ht="12.95" customHeight="1" x14ac:dyDescent="0.25">
      <c r="B54" s="67"/>
      <c r="C54" s="160" t="s"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18"/>
      <c r="S54" s="160" t="s">
        <v>311</v>
      </c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17"/>
      <c r="AI54" s="160" t="s">
        <v>172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69"/>
    </row>
    <row r="55" spans="2:92" ht="12.95" customHeight="1" x14ac:dyDescent="0.25">
      <c r="B55" s="67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18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17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69"/>
    </row>
    <row r="56" spans="2:92" ht="5.0999999999999996" customHeight="1" x14ac:dyDescent="0.25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4"/>
    </row>
    <row r="57" spans="2:92" ht="5.0999999999999996" customHeight="1" x14ac:dyDescent="0.25">
      <c r="CN57" s="75"/>
    </row>
    <row r="58" spans="2:92" ht="5.0999999999999996" customHeight="1" x14ac:dyDescent="0.25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6"/>
    </row>
    <row r="59" spans="2:92" ht="12.95" customHeight="1" x14ac:dyDescent="0.25">
      <c r="B59" s="67"/>
      <c r="C59" s="76" t="s">
        <v>173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69"/>
    </row>
    <row r="60" spans="2:92" ht="5.0999999999999996" customHeight="1" x14ac:dyDescent="0.25">
      <c r="B60" s="6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69"/>
    </row>
    <row r="61" spans="2:92" ht="12.95" customHeight="1" x14ac:dyDescent="0.25">
      <c r="B61" s="67"/>
      <c r="C61" s="160" t="s">
        <v>166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18"/>
      <c r="S61" s="160" t="s">
        <v>167</v>
      </c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17"/>
      <c r="AI61" s="160" t="s">
        <v>174</v>
      </c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69"/>
    </row>
    <row r="62" spans="2:92" ht="12.95" customHeight="1" x14ac:dyDescent="0.25">
      <c r="B62" s="67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18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17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69"/>
    </row>
    <row r="63" spans="2:92" ht="5.0999999999999996" customHeight="1" x14ac:dyDescent="0.25">
      <c r="B63" s="6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69"/>
    </row>
    <row r="64" spans="2:92" ht="12.95" customHeight="1" x14ac:dyDescent="0.25">
      <c r="B64" s="67"/>
      <c r="C64" s="160" t="s">
        <v>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18"/>
      <c r="S64" s="160" t="s">
        <v>311</v>
      </c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17"/>
      <c r="AI64" s="160" t="s">
        <v>175</v>
      </c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69"/>
    </row>
    <row r="65" spans="2:50" ht="12.95" customHeight="1" x14ac:dyDescent="0.25">
      <c r="B65" s="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18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17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69"/>
    </row>
    <row r="66" spans="2:50" ht="5.0999999999999996" customHeight="1" x14ac:dyDescent="0.25">
      <c r="B66" s="6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69"/>
    </row>
    <row r="67" spans="2:50" ht="12.95" customHeight="1" x14ac:dyDescent="0.25">
      <c r="B67" s="67"/>
      <c r="C67" s="160" t="s">
        <v>176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18"/>
      <c r="S67" s="160" t="s">
        <v>177</v>
      </c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18"/>
      <c r="AI67" s="160" t="s">
        <v>470</v>
      </c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69"/>
    </row>
    <row r="68" spans="2:50" ht="12.95" customHeight="1" x14ac:dyDescent="0.25">
      <c r="B68" s="6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18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18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69"/>
    </row>
    <row r="69" spans="2:50" ht="5.0999999999999996" customHeight="1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4"/>
    </row>
    <row r="73" spans="2:50" ht="12.95" customHeight="1" x14ac:dyDescent="0.25">
      <c r="B73" s="78"/>
      <c r="C73" s="79" t="s">
        <v>178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80"/>
    </row>
    <row r="74" spans="2:50" ht="5.0999999999999996" customHeight="1" x14ac:dyDescent="0.25"/>
    <row r="75" spans="2:50" ht="5.0999999999999996" customHeight="1" x14ac:dyDescent="0.25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</row>
    <row r="76" spans="2:50" ht="12.95" customHeight="1" x14ac:dyDescent="0.25">
      <c r="B76" s="67"/>
      <c r="C76" s="68" t="s">
        <v>348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9"/>
    </row>
    <row r="77" spans="2:50" ht="5.0999999999999996" customHeight="1" x14ac:dyDescent="0.25">
      <c r="B77" s="6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69"/>
    </row>
    <row r="78" spans="2:50" ht="12.95" customHeight="1" x14ac:dyDescent="0.25">
      <c r="B78" s="67"/>
      <c r="C78" s="118" t="s">
        <v>440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69"/>
    </row>
    <row r="79" spans="2:50" ht="5.0999999999999996" customHeight="1" x14ac:dyDescent="0.25">
      <c r="B79" s="6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69"/>
    </row>
    <row r="80" spans="2:50" ht="12.95" customHeight="1" x14ac:dyDescent="0.25">
      <c r="B80" s="67"/>
      <c r="C80" s="160" t="s">
        <v>179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17"/>
      <c r="O80" s="160" t="s">
        <v>180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17"/>
      <c r="AA80" s="160" t="s">
        <v>181</v>
      </c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17"/>
      <c r="AM80" s="160" t="s">
        <v>471</v>
      </c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69"/>
    </row>
    <row r="81" spans="2:50" ht="12.95" customHeight="1" x14ac:dyDescent="0.25">
      <c r="B81" s="67"/>
      <c r="C81" s="181" t="s">
        <v>182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17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17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17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69"/>
    </row>
    <row r="82" spans="2:50" ht="12.95" customHeight="1" x14ac:dyDescent="0.25">
      <c r="B82" s="67"/>
      <c r="C82" s="175" t="s">
        <v>183</v>
      </c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17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17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17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69"/>
    </row>
    <row r="83" spans="2:50" ht="12.95" customHeight="1" x14ac:dyDescent="0.25">
      <c r="B83" s="67"/>
      <c r="C83" s="175" t="s">
        <v>184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17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17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17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69"/>
    </row>
    <row r="84" spans="2:50" ht="12.95" customHeight="1" x14ac:dyDescent="0.25">
      <c r="B84" s="67"/>
      <c r="C84" s="175" t="s">
        <v>185</v>
      </c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17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17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17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69"/>
    </row>
    <row r="85" spans="2:50" ht="12.95" customHeight="1" x14ac:dyDescent="0.25">
      <c r="B85" s="6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17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17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17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69"/>
    </row>
    <row r="86" spans="2:50" ht="12.95" customHeight="1" x14ac:dyDescent="0.25">
      <c r="B86" s="6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17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17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17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69"/>
    </row>
    <row r="87" spans="2:50" ht="12.95" customHeight="1" x14ac:dyDescent="0.25">
      <c r="B87" s="6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17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17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17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69"/>
    </row>
    <row r="88" spans="2:50" ht="12.95" customHeight="1" x14ac:dyDescent="0.25">
      <c r="B88" s="6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17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17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17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69"/>
    </row>
    <row r="89" spans="2:50" ht="5.0999999999999996" customHeight="1" x14ac:dyDescent="0.25"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4"/>
    </row>
    <row r="90" spans="2:50" ht="5.0999999999999996" customHeight="1" x14ac:dyDescent="0.25"/>
    <row r="91" spans="2:50" ht="5.0999999999999996" customHeight="1" x14ac:dyDescent="0.25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6"/>
    </row>
    <row r="92" spans="2:50" ht="12.95" customHeight="1" x14ac:dyDescent="0.25">
      <c r="B92" s="67"/>
      <c r="C92" s="76" t="s">
        <v>349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69"/>
    </row>
    <row r="93" spans="2:50" ht="5.0999999999999996" customHeight="1" x14ac:dyDescent="0.25">
      <c r="B93" s="6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69"/>
    </row>
    <row r="94" spans="2:50" ht="12.95" customHeight="1" x14ac:dyDescent="0.25">
      <c r="B94" s="67"/>
      <c r="C94" s="118" t="s">
        <v>186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81"/>
      <c r="AN94" s="82" t="s">
        <v>9</v>
      </c>
      <c r="AO94" s="207"/>
      <c r="AP94" s="207"/>
      <c r="AQ94" s="207"/>
      <c r="AR94" s="207"/>
      <c r="AS94" s="207"/>
      <c r="AT94" s="207"/>
      <c r="AU94" s="207"/>
      <c r="AV94" s="207"/>
      <c r="AW94" s="207"/>
      <c r="AX94" s="69"/>
    </row>
    <row r="95" spans="2:50" ht="4.1500000000000004" customHeight="1" x14ac:dyDescent="0.25">
      <c r="B95" s="6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69"/>
    </row>
    <row r="96" spans="2:50" ht="19.899999999999999" customHeight="1" x14ac:dyDescent="0.25">
      <c r="B96" s="67"/>
      <c r="C96" s="118" t="s">
        <v>187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 t="s">
        <v>311</v>
      </c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 t="s">
        <v>188</v>
      </c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50" t="s">
        <v>189</v>
      </c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69"/>
    </row>
    <row r="97" spans="2:50" ht="12.95" customHeight="1" x14ac:dyDescent="0.25">
      <c r="B97" s="67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17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17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17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69"/>
    </row>
    <row r="98" spans="2:50" ht="5.0999999999999996" customHeight="1" x14ac:dyDescent="0.25"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4"/>
    </row>
    <row r="99" spans="2:50" ht="5.0999999999999996" customHeight="1" x14ac:dyDescent="0.25"/>
    <row r="100" spans="2:50" ht="5.0999999999999996" customHeight="1" x14ac:dyDescent="0.25"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6"/>
    </row>
    <row r="101" spans="2:50" ht="12.95" customHeight="1" x14ac:dyDescent="0.25">
      <c r="B101" s="67"/>
      <c r="C101" s="68" t="s">
        <v>350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9"/>
    </row>
    <row r="102" spans="2:50" ht="5.0999999999999996" customHeight="1" x14ac:dyDescent="0.25">
      <c r="B102" s="6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69"/>
    </row>
    <row r="103" spans="2:50" ht="12.95" customHeight="1" x14ac:dyDescent="0.25">
      <c r="B103" s="67"/>
      <c r="C103" s="118" t="s">
        <v>190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82" t="s">
        <v>9</v>
      </c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69"/>
    </row>
    <row r="104" spans="2:50" ht="5.0999999999999996" customHeight="1" x14ac:dyDescent="0.25">
      <c r="B104" s="6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69"/>
    </row>
    <row r="105" spans="2:50" ht="12.95" customHeight="1" x14ac:dyDescent="0.25">
      <c r="B105" s="67"/>
      <c r="C105" s="118" t="s">
        <v>354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 t="s">
        <v>352</v>
      </c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 t="s">
        <v>353</v>
      </c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29" t="s">
        <v>311</v>
      </c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69"/>
    </row>
    <row r="106" spans="2:50" ht="12.95" customHeight="1" x14ac:dyDescent="0.25">
      <c r="B106" s="67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17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17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17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69"/>
    </row>
    <row r="107" spans="2:50" ht="5.0999999999999996" customHeight="1" x14ac:dyDescent="0.25">
      <c r="B107" s="7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4"/>
    </row>
    <row r="108" spans="2:50" ht="5.0999999999999996" customHeight="1" x14ac:dyDescent="0.25"/>
    <row r="109" spans="2:50" ht="5.0999999999999996" customHeight="1" x14ac:dyDescent="0.25"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5"/>
    </row>
    <row r="110" spans="2:50" ht="12.95" customHeight="1" x14ac:dyDescent="0.25">
      <c r="B110" s="86"/>
      <c r="C110" s="68" t="s">
        <v>355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87"/>
    </row>
    <row r="111" spans="2:50" ht="5.0999999999999996" customHeight="1" x14ac:dyDescent="0.25">
      <c r="B111" s="86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87"/>
    </row>
    <row r="112" spans="2:50" ht="12.95" customHeight="1" x14ac:dyDescent="0.25">
      <c r="B112" s="86"/>
      <c r="C112" s="70" t="s">
        <v>356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87"/>
    </row>
    <row r="113" spans="2:50" ht="5.0999999999999996" customHeight="1" x14ac:dyDescent="0.25">
      <c r="B113" s="86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87"/>
    </row>
    <row r="114" spans="2:50" ht="12.95" customHeight="1" x14ac:dyDescent="0.25">
      <c r="B114" s="86"/>
      <c r="C114" s="70" t="s">
        <v>357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160" t="s">
        <v>351</v>
      </c>
      <c r="P114" s="160"/>
      <c r="Q114" s="160"/>
      <c r="R114" s="160"/>
      <c r="S114" s="160"/>
      <c r="T114" s="160"/>
      <c r="U114" s="160"/>
      <c r="V114" s="70"/>
      <c r="W114" s="70" t="s">
        <v>358</v>
      </c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87"/>
    </row>
    <row r="115" spans="2:50" ht="19.899999999999999" customHeight="1" x14ac:dyDescent="0.25">
      <c r="B115" s="86"/>
      <c r="C115" s="172" t="s">
        <v>359</v>
      </c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88"/>
      <c r="O115" s="144"/>
      <c r="P115" s="144"/>
      <c r="Q115" s="144"/>
      <c r="R115" s="144"/>
      <c r="S115" s="144"/>
      <c r="T115" s="144"/>
      <c r="U115" s="144"/>
      <c r="V115" s="88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87"/>
    </row>
    <row r="116" spans="2:50" ht="12.95" customHeight="1" x14ac:dyDescent="0.25">
      <c r="B116" s="86"/>
      <c r="C116" s="175" t="s">
        <v>1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88"/>
      <c r="O116" s="144"/>
      <c r="P116" s="144"/>
      <c r="Q116" s="144"/>
      <c r="R116" s="144"/>
      <c r="S116" s="144"/>
      <c r="T116" s="144"/>
      <c r="U116" s="144"/>
      <c r="V116" s="88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87"/>
    </row>
    <row r="117" spans="2:50" ht="18" customHeight="1" x14ac:dyDescent="0.25">
      <c r="B117" s="86"/>
      <c r="C117" s="174" t="s">
        <v>360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88"/>
      <c r="O117" s="144"/>
      <c r="P117" s="144"/>
      <c r="Q117" s="144"/>
      <c r="R117" s="144"/>
      <c r="S117" s="144"/>
      <c r="T117" s="144"/>
      <c r="U117" s="144"/>
      <c r="V117" s="88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87"/>
    </row>
    <row r="118" spans="2:50" s="125" customFormat="1" ht="20.45" customHeight="1" x14ac:dyDescent="0.25">
      <c r="B118" s="122"/>
      <c r="C118" s="174" t="s">
        <v>361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28"/>
      <c r="O118" s="173"/>
      <c r="P118" s="173"/>
      <c r="Q118" s="173"/>
      <c r="R118" s="173"/>
      <c r="S118" s="173"/>
      <c r="T118" s="173"/>
      <c r="U118" s="173"/>
      <c r="V118" s="128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24"/>
    </row>
    <row r="119" spans="2:50" ht="12.95" customHeight="1" x14ac:dyDescent="0.25">
      <c r="B119" s="86"/>
      <c r="C119" s="175" t="s">
        <v>362</v>
      </c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88"/>
      <c r="O119" s="144"/>
      <c r="P119" s="144"/>
      <c r="Q119" s="144"/>
      <c r="R119" s="144"/>
      <c r="S119" s="144"/>
      <c r="T119" s="144"/>
      <c r="U119" s="144"/>
      <c r="V119" s="88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87"/>
    </row>
    <row r="120" spans="2:50" ht="5.0999999999999996" customHeight="1" x14ac:dyDescent="0.25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1"/>
    </row>
    <row r="121" spans="2:50" ht="5.0999999999999996" customHeight="1" x14ac:dyDescent="0.25"/>
    <row r="122" spans="2:50" ht="5.0999999999999996" customHeight="1" x14ac:dyDescent="0.25"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5"/>
    </row>
    <row r="123" spans="2:50" ht="12.95" customHeight="1" x14ac:dyDescent="0.25">
      <c r="B123" s="86"/>
      <c r="C123" s="68" t="s">
        <v>191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87"/>
    </row>
    <row r="124" spans="2:50" ht="5.0999999999999996" customHeight="1" x14ac:dyDescent="0.25">
      <c r="B124" s="86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87"/>
    </row>
    <row r="125" spans="2:50" ht="12.95" customHeight="1" x14ac:dyDescent="0.25">
      <c r="B125" s="86"/>
      <c r="C125" s="118" t="s">
        <v>363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82" t="s">
        <v>9</v>
      </c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87"/>
    </row>
    <row r="126" spans="2:50" ht="5.0999999999999996" customHeight="1" x14ac:dyDescent="0.25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1"/>
    </row>
    <row r="127" spans="2:50" ht="5.0999999999999996" customHeight="1" x14ac:dyDescent="0.25"/>
    <row r="128" spans="2:50" ht="5.0999999999999996" customHeight="1" x14ac:dyDescent="0.25">
      <c r="B128" s="83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5"/>
    </row>
    <row r="129" spans="2:50" ht="12.95" customHeight="1" x14ac:dyDescent="0.25">
      <c r="B129" s="86"/>
      <c r="C129" s="76" t="s">
        <v>192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87"/>
    </row>
    <row r="130" spans="2:50" ht="5.0999999999999996" customHeight="1" x14ac:dyDescent="0.25">
      <c r="B130" s="86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87"/>
    </row>
    <row r="131" spans="2:50" ht="12.75" customHeight="1" x14ac:dyDescent="0.25">
      <c r="B131" s="86"/>
      <c r="C131" s="163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5"/>
      <c r="AX131" s="87"/>
    </row>
    <row r="132" spans="2:50" ht="12.95" customHeight="1" x14ac:dyDescent="0.25">
      <c r="B132" s="86"/>
      <c r="C132" s="166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8"/>
      <c r="AX132" s="87"/>
    </row>
    <row r="133" spans="2:50" ht="12.95" customHeight="1" x14ac:dyDescent="0.25">
      <c r="B133" s="86"/>
      <c r="C133" s="166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8"/>
      <c r="AX133" s="87"/>
    </row>
    <row r="134" spans="2:50" ht="12.95" customHeight="1" x14ac:dyDescent="0.25">
      <c r="B134" s="86"/>
      <c r="C134" s="169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1"/>
      <c r="AX134" s="87"/>
    </row>
    <row r="135" spans="2:50" ht="5.0999999999999996" customHeight="1" x14ac:dyDescent="0.2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1"/>
    </row>
    <row r="139" spans="2:50" ht="12.95" customHeight="1" x14ac:dyDescent="0.25">
      <c r="B139" s="78"/>
      <c r="C139" s="79" t="s">
        <v>364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80"/>
    </row>
    <row r="140" spans="2:50" ht="5.0999999999999996" customHeight="1" x14ac:dyDescent="0.25"/>
    <row r="141" spans="2:50" ht="5.0999999999999996" customHeight="1" x14ac:dyDescent="0.25">
      <c r="B141" s="8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5"/>
    </row>
    <row r="142" spans="2:50" ht="12.95" customHeight="1" x14ac:dyDescent="0.25">
      <c r="B142" s="86"/>
      <c r="C142" s="76" t="s">
        <v>441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87"/>
    </row>
    <row r="143" spans="2:50" ht="5.0999999999999996" customHeight="1" x14ac:dyDescent="0.25">
      <c r="B143" s="86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87"/>
    </row>
    <row r="144" spans="2:50" ht="12.95" customHeight="1" x14ac:dyDescent="0.25">
      <c r="B144" s="86"/>
      <c r="C144" s="70" t="s">
        <v>366</v>
      </c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82" t="s">
        <v>9</v>
      </c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87"/>
    </row>
    <row r="145" spans="2:61" ht="5.0999999999999996" customHeight="1" x14ac:dyDescent="0.25">
      <c r="B145" s="86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87"/>
    </row>
    <row r="146" spans="2:61" ht="12.95" customHeight="1" x14ac:dyDescent="0.25">
      <c r="B146" s="86"/>
      <c r="C146" s="70" t="s">
        <v>300</v>
      </c>
      <c r="D146" s="70"/>
      <c r="E146" s="70"/>
      <c r="F146" s="70"/>
      <c r="G146" s="70"/>
      <c r="H146" s="70"/>
      <c r="I146" s="70"/>
      <c r="J146" s="70"/>
      <c r="K146" s="70" t="s">
        <v>474</v>
      </c>
      <c r="L146" s="70"/>
      <c r="M146" s="70"/>
      <c r="N146" s="82" t="s">
        <v>9</v>
      </c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87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</row>
    <row r="147" spans="2:61" ht="12.95" customHeight="1" x14ac:dyDescent="0.25">
      <c r="B147" s="86"/>
      <c r="C147" s="176"/>
      <c r="D147" s="176"/>
      <c r="E147" s="176"/>
      <c r="F147" s="176"/>
      <c r="G147" s="176"/>
      <c r="H147" s="176"/>
      <c r="I147" s="176"/>
      <c r="J147" s="70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15"/>
      <c r="W147" s="70"/>
      <c r="X147" s="70"/>
      <c r="Y147" s="70"/>
      <c r="Z147" s="70"/>
      <c r="AA147" s="70"/>
      <c r="AB147" s="70"/>
      <c r="AC147" s="70"/>
      <c r="AD147" s="156" t="str">
        <f>prl!K3&amp;prl!K4</f>
        <v/>
      </c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04"/>
      <c r="AT147" s="104"/>
      <c r="AU147" s="104"/>
      <c r="AV147" s="104"/>
      <c r="AW147" s="104"/>
      <c r="AX147" s="87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</row>
    <row r="148" spans="2:61" ht="12.95" customHeight="1" x14ac:dyDescent="0.25">
      <c r="B148" s="86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87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</row>
    <row r="149" spans="2:61" ht="12.95" customHeight="1" x14ac:dyDescent="0.25">
      <c r="B149" s="86"/>
      <c r="C149" s="70" t="s">
        <v>367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82" t="s">
        <v>9</v>
      </c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87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</row>
    <row r="150" spans="2:61" ht="5.0999999999999996" customHeight="1" x14ac:dyDescent="0.25">
      <c r="B150" s="86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87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</row>
    <row r="151" spans="2:61" ht="12.95" customHeight="1" x14ac:dyDescent="0.25">
      <c r="B151" s="86"/>
      <c r="C151" s="121" t="s">
        <v>530</v>
      </c>
      <c r="D151" s="70"/>
      <c r="E151" s="70"/>
      <c r="F151" s="70"/>
      <c r="G151" s="70"/>
      <c r="H151" s="70"/>
      <c r="I151" s="70"/>
      <c r="J151" s="70"/>
      <c r="K151" s="132" t="s">
        <v>299</v>
      </c>
      <c r="L151" s="132"/>
      <c r="M151" s="132"/>
      <c r="N151" s="132"/>
      <c r="O151" s="132"/>
      <c r="P151" s="132"/>
      <c r="Q151" s="70"/>
      <c r="R151" s="70"/>
      <c r="S151" s="70"/>
      <c r="T151" s="70"/>
      <c r="U151" s="70"/>
      <c r="V151" s="70"/>
      <c r="W151" s="70" t="s">
        <v>368</v>
      </c>
      <c r="X151" s="70"/>
      <c r="Y151" s="70"/>
      <c r="Z151" s="70"/>
      <c r="AA151" s="70"/>
      <c r="AB151" s="70"/>
      <c r="AC151" s="70"/>
      <c r="AD151" s="70"/>
      <c r="AE151" s="121" t="s">
        <v>300</v>
      </c>
      <c r="AF151" s="70"/>
      <c r="AG151" s="70"/>
      <c r="AH151" s="70"/>
      <c r="AI151" s="70"/>
      <c r="AJ151" s="70"/>
      <c r="AK151" s="70"/>
      <c r="AL151" s="70"/>
      <c r="AM151" s="133" t="s">
        <v>473</v>
      </c>
      <c r="AN151" s="133"/>
      <c r="AO151" s="140"/>
      <c r="AP151" s="140"/>
      <c r="AQ151" s="140"/>
      <c r="AR151" s="140"/>
      <c r="AS151" s="140"/>
      <c r="AT151" s="140"/>
      <c r="AU151" s="140"/>
      <c r="AV151" s="140"/>
      <c r="AW151" s="133"/>
      <c r="AX151" s="87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</row>
    <row r="152" spans="2:61" ht="12.95" customHeight="1" x14ac:dyDescent="0.25">
      <c r="B152" s="86"/>
      <c r="C152" s="147"/>
      <c r="D152" s="147"/>
      <c r="E152" s="147"/>
      <c r="F152" s="147"/>
      <c r="G152" s="147"/>
      <c r="H152" s="147"/>
      <c r="I152" s="147"/>
      <c r="J152" s="70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70"/>
      <c r="W152" s="162"/>
      <c r="X152" s="162"/>
      <c r="Y152" s="162"/>
      <c r="Z152" s="162"/>
      <c r="AA152" s="162"/>
      <c r="AB152" s="162"/>
      <c r="AC152" s="162"/>
      <c r="AD152" s="70"/>
      <c r="AE152" s="148" t="str">
        <f>IF(C152="","",(ROUND((C152*W152)/5,2)*5))</f>
        <v/>
      </c>
      <c r="AF152" s="148"/>
      <c r="AG152" s="148"/>
      <c r="AH152" s="148"/>
      <c r="AI152" s="148"/>
      <c r="AJ152" s="148"/>
      <c r="AK152" s="148"/>
      <c r="AL152" s="70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87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</row>
    <row r="153" spans="2:61" ht="4.5" customHeight="1" x14ac:dyDescent="0.2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1"/>
    </row>
    <row r="154" spans="2:61" ht="4.5" customHeight="1" x14ac:dyDescent="0.25"/>
    <row r="155" spans="2:61" ht="4.5" customHeight="1" x14ac:dyDescent="0.25"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5"/>
    </row>
    <row r="156" spans="2:61" ht="12.95" customHeight="1" x14ac:dyDescent="0.25">
      <c r="B156" s="86"/>
      <c r="C156" s="76" t="s">
        <v>365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87"/>
    </row>
    <row r="157" spans="2:61" ht="5.0999999999999996" customHeight="1" x14ac:dyDescent="0.25">
      <c r="B157" s="86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87"/>
    </row>
    <row r="158" spans="2:61" ht="12.95" customHeight="1" x14ac:dyDescent="0.25">
      <c r="B158" s="86"/>
      <c r="C158" s="134" t="s">
        <v>369</v>
      </c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43" t="str">
        <f>prl!K19</f>
        <v/>
      </c>
      <c r="AH158" s="143"/>
      <c r="AI158" s="143"/>
      <c r="AJ158" s="143"/>
      <c r="AK158" s="143"/>
      <c r="AL158" s="143"/>
      <c r="AM158" s="143"/>
      <c r="AN158" s="82" t="s">
        <v>9</v>
      </c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87"/>
    </row>
    <row r="159" spans="2:61" ht="5.0999999999999996" customHeight="1" x14ac:dyDescent="0.25">
      <c r="B159" s="86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87"/>
    </row>
    <row r="160" spans="2:61" ht="12.95" customHeight="1" x14ac:dyDescent="0.25">
      <c r="B160" s="86"/>
      <c r="C160" s="70"/>
      <c r="D160" s="70"/>
      <c r="E160" s="121" t="s">
        <v>301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160" t="s">
        <v>302</v>
      </c>
      <c r="T160" s="160"/>
      <c r="U160" s="160"/>
      <c r="V160" s="160"/>
      <c r="W160" s="160"/>
      <c r="X160" s="160"/>
      <c r="Y160" s="160"/>
      <c r="Z160" s="160"/>
      <c r="AA160" s="160"/>
      <c r="AB160" s="160"/>
      <c r="AC160" s="70"/>
      <c r="AD160" s="160" t="s">
        <v>303</v>
      </c>
      <c r="AE160" s="160"/>
      <c r="AF160" s="160"/>
      <c r="AG160" s="160"/>
      <c r="AH160" s="160"/>
      <c r="AI160" s="160"/>
      <c r="AJ160" s="160"/>
      <c r="AK160" s="160"/>
      <c r="AL160" s="160"/>
      <c r="AM160" s="70"/>
      <c r="AN160" s="70"/>
      <c r="AO160" s="70"/>
      <c r="AP160" s="70"/>
      <c r="AQ160" s="121" t="s">
        <v>300</v>
      </c>
      <c r="AR160" s="70"/>
      <c r="AS160" s="70"/>
      <c r="AT160" s="70"/>
      <c r="AU160" s="70"/>
      <c r="AV160" s="70"/>
      <c r="AW160" s="70"/>
      <c r="AX160" s="87"/>
    </row>
    <row r="161" spans="2:50" ht="12.95" customHeight="1" x14ac:dyDescent="0.25">
      <c r="B161" s="86"/>
      <c r="C161" s="70" t="s">
        <v>3</v>
      </c>
      <c r="D161" s="7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92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92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92"/>
      <c r="AQ161" s="147"/>
      <c r="AR161" s="147"/>
      <c r="AS161" s="147"/>
      <c r="AT161" s="147"/>
      <c r="AU161" s="147"/>
      <c r="AV161" s="147"/>
      <c r="AW161" s="147"/>
      <c r="AX161" s="87"/>
    </row>
    <row r="162" spans="2:50" ht="12.95" customHeight="1" x14ac:dyDescent="0.25">
      <c r="B162" s="86"/>
      <c r="C162" s="70" t="s">
        <v>4</v>
      </c>
      <c r="D162" s="7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92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92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92"/>
      <c r="AQ162" s="147"/>
      <c r="AR162" s="147"/>
      <c r="AS162" s="147"/>
      <c r="AT162" s="147"/>
      <c r="AU162" s="147"/>
      <c r="AV162" s="147"/>
      <c r="AW162" s="147"/>
      <c r="AX162" s="87"/>
    </row>
    <row r="163" spans="2:50" ht="12.95" customHeight="1" x14ac:dyDescent="0.25">
      <c r="B163" s="86"/>
      <c r="C163" s="70" t="s">
        <v>5</v>
      </c>
      <c r="D163" s="7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92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92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92"/>
      <c r="AQ163" s="147"/>
      <c r="AR163" s="147"/>
      <c r="AS163" s="147"/>
      <c r="AT163" s="147"/>
      <c r="AU163" s="147"/>
      <c r="AV163" s="147"/>
      <c r="AW163" s="147"/>
      <c r="AX163" s="87"/>
    </row>
    <row r="164" spans="2:50" ht="12.95" customHeight="1" x14ac:dyDescent="0.25">
      <c r="B164" s="86"/>
      <c r="C164" s="70" t="s">
        <v>6</v>
      </c>
      <c r="D164" s="7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92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92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92"/>
      <c r="AQ164" s="147"/>
      <c r="AR164" s="147"/>
      <c r="AS164" s="147"/>
      <c r="AT164" s="147"/>
      <c r="AU164" s="147"/>
      <c r="AV164" s="147"/>
      <c r="AW164" s="147"/>
      <c r="AX164" s="87"/>
    </row>
    <row r="165" spans="2:50" ht="12.95" customHeight="1" x14ac:dyDescent="0.25">
      <c r="B165" s="86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87"/>
    </row>
    <row r="166" spans="2:50" ht="12.95" customHeight="1" x14ac:dyDescent="0.25">
      <c r="B166" s="86"/>
      <c r="C166" s="70" t="s">
        <v>370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82" t="s">
        <v>9</v>
      </c>
      <c r="AQ166" s="146"/>
      <c r="AR166" s="146"/>
      <c r="AS166" s="146"/>
      <c r="AT166" s="146"/>
      <c r="AU166" s="146"/>
      <c r="AV166" s="146"/>
      <c r="AW166" s="146"/>
      <c r="AX166" s="87"/>
    </row>
    <row r="167" spans="2:50" ht="5.0999999999999996" customHeight="1" x14ac:dyDescent="0.25">
      <c r="B167" s="86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87"/>
    </row>
    <row r="168" spans="2:50" ht="12.95" customHeight="1" x14ac:dyDescent="0.25">
      <c r="B168" s="86"/>
      <c r="C168" s="136" t="s">
        <v>522</v>
      </c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87"/>
    </row>
    <row r="169" spans="2:50" ht="12.95" customHeight="1" x14ac:dyDescent="0.25">
      <c r="B169" s="86"/>
      <c r="C169" s="70" t="s">
        <v>371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82" t="s">
        <v>9</v>
      </c>
      <c r="AQ169" s="146"/>
      <c r="AR169" s="146"/>
      <c r="AS169" s="146"/>
      <c r="AT169" s="146"/>
      <c r="AU169" s="146"/>
      <c r="AV169" s="146"/>
      <c r="AW169" s="146"/>
      <c r="AX169" s="87"/>
    </row>
    <row r="170" spans="2:50" ht="4.5" customHeight="1" x14ac:dyDescent="0.25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1"/>
    </row>
    <row r="171" spans="2:50" ht="4.5" customHeight="1" x14ac:dyDescent="0.25"/>
    <row r="172" spans="2:50" ht="4.5" customHeight="1" x14ac:dyDescent="0.25">
      <c r="B172" s="83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5"/>
    </row>
    <row r="173" spans="2:50" ht="12.95" customHeight="1" x14ac:dyDescent="0.25">
      <c r="B173" s="86"/>
      <c r="C173" s="76" t="s">
        <v>304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87"/>
    </row>
    <row r="174" spans="2:50" ht="5.0999999999999996" customHeight="1" x14ac:dyDescent="0.25">
      <c r="B174" s="86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87"/>
    </row>
    <row r="175" spans="2:50" ht="12.95" customHeight="1" x14ac:dyDescent="0.25">
      <c r="B175" s="86"/>
      <c r="C175" s="134" t="s">
        <v>372</v>
      </c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43" t="str">
        <f>prl!K20</f>
        <v/>
      </c>
      <c r="AM175" s="143"/>
      <c r="AN175" s="82" t="s">
        <v>9</v>
      </c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87"/>
    </row>
    <row r="176" spans="2:50" ht="5.0999999999999996" customHeight="1" x14ac:dyDescent="0.25">
      <c r="B176" s="86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87"/>
    </row>
    <row r="177" spans="2:50" ht="12.95" customHeight="1" x14ac:dyDescent="0.25">
      <c r="B177" s="86"/>
      <c r="C177" s="70"/>
      <c r="D177" s="70"/>
      <c r="E177" s="121" t="s">
        <v>301</v>
      </c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160" t="s">
        <v>302</v>
      </c>
      <c r="T177" s="160"/>
      <c r="U177" s="160"/>
      <c r="V177" s="160"/>
      <c r="W177" s="160"/>
      <c r="X177" s="160"/>
      <c r="Y177" s="160"/>
      <c r="Z177" s="160"/>
      <c r="AA177" s="160"/>
      <c r="AB177" s="160"/>
      <c r="AC177" s="70"/>
      <c r="AD177" s="160" t="s">
        <v>303</v>
      </c>
      <c r="AE177" s="160"/>
      <c r="AF177" s="160"/>
      <c r="AG177" s="160"/>
      <c r="AH177" s="160"/>
      <c r="AI177" s="160"/>
      <c r="AJ177" s="160"/>
      <c r="AK177" s="160"/>
      <c r="AL177" s="160"/>
      <c r="AM177" s="70"/>
      <c r="AN177" s="70"/>
      <c r="AO177" s="70"/>
      <c r="AP177" s="70"/>
      <c r="AQ177" s="121" t="s">
        <v>300</v>
      </c>
      <c r="AR177" s="70"/>
      <c r="AS177" s="70"/>
      <c r="AT177" s="70"/>
      <c r="AU177" s="70"/>
      <c r="AV177" s="70"/>
      <c r="AW177" s="70"/>
      <c r="AX177" s="87"/>
    </row>
    <row r="178" spans="2:50" ht="12.95" customHeight="1" x14ac:dyDescent="0.25">
      <c r="B178" s="86"/>
      <c r="C178" s="70" t="s">
        <v>3</v>
      </c>
      <c r="D178" s="7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77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77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77"/>
      <c r="AQ178" s="147"/>
      <c r="AR178" s="147"/>
      <c r="AS178" s="147"/>
      <c r="AT178" s="147"/>
      <c r="AU178" s="147"/>
      <c r="AV178" s="147"/>
      <c r="AW178" s="147"/>
      <c r="AX178" s="87"/>
    </row>
    <row r="179" spans="2:50" ht="12.95" customHeight="1" x14ac:dyDescent="0.25">
      <c r="B179" s="86"/>
      <c r="C179" s="70" t="s">
        <v>4</v>
      </c>
      <c r="D179" s="7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77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77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77"/>
      <c r="AQ179" s="147"/>
      <c r="AR179" s="147"/>
      <c r="AS179" s="147"/>
      <c r="AT179" s="147"/>
      <c r="AU179" s="147"/>
      <c r="AV179" s="147"/>
      <c r="AW179" s="147"/>
      <c r="AX179" s="87"/>
    </row>
    <row r="180" spans="2:50" ht="12.95" customHeight="1" x14ac:dyDescent="0.25">
      <c r="B180" s="86"/>
      <c r="C180" s="70" t="s">
        <v>5</v>
      </c>
      <c r="D180" s="7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77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77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77"/>
      <c r="AQ180" s="147"/>
      <c r="AR180" s="147"/>
      <c r="AS180" s="147"/>
      <c r="AT180" s="147"/>
      <c r="AU180" s="147"/>
      <c r="AV180" s="147"/>
      <c r="AW180" s="147"/>
      <c r="AX180" s="87"/>
    </row>
    <row r="181" spans="2:50" ht="12.95" customHeight="1" x14ac:dyDescent="0.25">
      <c r="B181" s="86"/>
      <c r="C181" s="70" t="s">
        <v>6</v>
      </c>
      <c r="D181" s="7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77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77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77"/>
      <c r="AQ181" s="147"/>
      <c r="AR181" s="147"/>
      <c r="AS181" s="147"/>
      <c r="AT181" s="147"/>
      <c r="AU181" s="147"/>
      <c r="AV181" s="147"/>
      <c r="AW181" s="147"/>
      <c r="AX181" s="87"/>
    </row>
    <row r="182" spans="2:50" ht="4.5" customHeight="1" x14ac:dyDescent="0.25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1"/>
    </row>
    <row r="183" spans="2:50" ht="4.5" customHeight="1" x14ac:dyDescent="0.25"/>
    <row r="184" spans="2:50" ht="4.5" customHeight="1" x14ac:dyDescent="0.25">
      <c r="B184" s="83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5"/>
    </row>
    <row r="185" spans="2:50" ht="12.95" customHeight="1" x14ac:dyDescent="0.25">
      <c r="B185" s="86"/>
      <c r="C185" s="76" t="s">
        <v>310</v>
      </c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87"/>
    </row>
    <row r="186" spans="2:50" ht="5.0999999999999996" customHeight="1" x14ac:dyDescent="0.25">
      <c r="B186" s="86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87"/>
    </row>
    <row r="187" spans="2:50" ht="12.95" customHeight="1" x14ac:dyDescent="0.25">
      <c r="B187" s="86"/>
      <c r="C187" s="134" t="s">
        <v>442</v>
      </c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43" t="str">
        <f>prl!K21</f>
        <v/>
      </c>
      <c r="AH187" s="143"/>
      <c r="AI187" s="143"/>
      <c r="AJ187" s="143"/>
      <c r="AK187" s="143"/>
      <c r="AL187" s="143"/>
      <c r="AM187" s="143"/>
      <c r="AN187" s="82" t="s">
        <v>9</v>
      </c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87"/>
    </row>
    <row r="188" spans="2:50" ht="5.0999999999999996" customHeight="1" x14ac:dyDescent="0.25">
      <c r="B188" s="86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87"/>
    </row>
    <row r="189" spans="2:50" ht="12.95" customHeight="1" x14ac:dyDescent="0.25">
      <c r="B189" s="86"/>
      <c r="C189" s="70"/>
      <c r="D189" s="70"/>
      <c r="E189" s="121" t="s">
        <v>305</v>
      </c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160" t="s">
        <v>302</v>
      </c>
      <c r="T189" s="160"/>
      <c r="U189" s="160"/>
      <c r="V189" s="160"/>
      <c r="W189" s="160"/>
      <c r="X189" s="160"/>
      <c r="Y189" s="160"/>
      <c r="Z189" s="160"/>
      <c r="AA189" s="160"/>
      <c r="AB189" s="160"/>
      <c r="AC189" s="70"/>
      <c r="AD189" s="160" t="s">
        <v>303</v>
      </c>
      <c r="AE189" s="160"/>
      <c r="AF189" s="160"/>
      <c r="AG189" s="160"/>
      <c r="AH189" s="160"/>
      <c r="AI189" s="160"/>
      <c r="AJ189" s="160"/>
      <c r="AK189" s="160"/>
      <c r="AL189" s="160"/>
      <c r="AM189" s="70"/>
      <c r="AN189" s="70"/>
      <c r="AO189" s="70"/>
      <c r="AP189" s="70"/>
      <c r="AQ189" s="121" t="s">
        <v>300</v>
      </c>
      <c r="AR189" s="70"/>
      <c r="AS189" s="70"/>
      <c r="AT189" s="70"/>
      <c r="AU189" s="70"/>
      <c r="AV189" s="70"/>
      <c r="AW189" s="70"/>
      <c r="AX189" s="87"/>
    </row>
    <row r="190" spans="2:50" ht="12.95" customHeight="1" x14ac:dyDescent="0.25">
      <c r="B190" s="86"/>
      <c r="C190" s="70" t="s">
        <v>3</v>
      </c>
      <c r="D190" s="70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77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77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77"/>
      <c r="AQ190" s="147"/>
      <c r="AR190" s="147"/>
      <c r="AS190" s="147"/>
      <c r="AT190" s="147"/>
      <c r="AU190" s="147"/>
      <c r="AV190" s="147"/>
      <c r="AW190" s="147"/>
      <c r="AX190" s="87"/>
    </row>
    <row r="191" spans="2:50" ht="12.95" customHeight="1" x14ac:dyDescent="0.25">
      <c r="B191" s="86"/>
      <c r="C191" s="70" t="s">
        <v>4</v>
      </c>
      <c r="D191" s="70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77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77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77"/>
      <c r="AQ191" s="147"/>
      <c r="AR191" s="147"/>
      <c r="AS191" s="147"/>
      <c r="AT191" s="147"/>
      <c r="AU191" s="147"/>
      <c r="AV191" s="147"/>
      <c r="AW191" s="147"/>
      <c r="AX191" s="87"/>
    </row>
    <row r="192" spans="2:50" ht="12.95" customHeight="1" x14ac:dyDescent="0.25">
      <c r="B192" s="86"/>
      <c r="C192" s="70" t="s">
        <v>5</v>
      </c>
      <c r="D192" s="70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77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77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77"/>
      <c r="AQ192" s="147"/>
      <c r="AR192" s="147"/>
      <c r="AS192" s="147"/>
      <c r="AT192" s="147"/>
      <c r="AU192" s="147"/>
      <c r="AV192" s="147"/>
      <c r="AW192" s="147"/>
      <c r="AX192" s="87"/>
    </row>
    <row r="193" spans="2:77" ht="12.95" customHeight="1" x14ac:dyDescent="0.25">
      <c r="B193" s="86"/>
      <c r="C193" s="70" t="s">
        <v>6</v>
      </c>
      <c r="D193" s="70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77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77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77"/>
      <c r="AQ193" s="147"/>
      <c r="AR193" s="147"/>
      <c r="AS193" s="147"/>
      <c r="AT193" s="147"/>
      <c r="AU193" s="147"/>
      <c r="AV193" s="147"/>
      <c r="AW193" s="147"/>
      <c r="AX193" s="87"/>
    </row>
    <row r="194" spans="2:77" ht="4.5" customHeight="1" x14ac:dyDescent="0.25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1"/>
    </row>
    <row r="195" spans="2:77" ht="4.5" customHeight="1" x14ac:dyDescent="0.25"/>
    <row r="196" spans="2:77" ht="4.5" customHeight="1" x14ac:dyDescent="0.25"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5"/>
    </row>
    <row r="197" spans="2:77" ht="12.95" customHeight="1" x14ac:dyDescent="0.25">
      <c r="B197" s="86"/>
      <c r="C197" s="76" t="s">
        <v>309</v>
      </c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87"/>
    </row>
    <row r="198" spans="2:77" ht="5.0999999999999996" customHeight="1" x14ac:dyDescent="0.25">
      <c r="B198" s="86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87"/>
    </row>
    <row r="199" spans="2:77" ht="12.95" customHeight="1" x14ac:dyDescent="0.25">
      <c r="B199" s="86"/>
      <c r="C199" s="134" t="s">
        <v>373</v>
      </c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43" t="str">
        <f>prl!K22</f>
        <v/>
      </c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82" t="s">
        <v>9</v>
      </c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87"/>
    </row>
    <row r="200" spans="2:77" ht="5.0999999999999996" customHeight="1" x14ac:dyDescent="0.25">
      <c r="B200" s="86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131"/>
      <c r="AD200" s="131"/>
      <c r="AE200" s="131"/>
      <c r="AF200" s="131"/>
      <c r="AG200" s="131"/>
      <c r="AH200" s="131"/>
      <c r="AI200" s="131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87"/>
      <c r="BC200" s="70"/>
      <c r="BD200" s="70"/>
      <c r="BE200" s="70"/>
      <c r="BF200" s="70"/>
      <c r="BG200" s="70"/>
      <c r="BH200" s="70"/>
      <c r="BI200" s="70"/>
    </row>
    <row r="201" spans="2:77" ht="18.600000000000001" customHeight="1" x14ac:dyDescent="0.25">
      <c r="B201" s="86"/>
      <c r="C201" s="70"/>
      <c r="D201" s="70"/>
      <c r="E201" s="160" t="s">
        <v>306</v>
      </c>
      <c r="F201" s="160"/>
      <c r="G201" s="160"/>
      <c r="H201" s="160"/>
      <c r="I201" s="160"/>
      <c r="J201" s="160"/>
      <c r="K201" s="160"/>
      <c r="L201" s="160"/>
      <c r="M201" s="160"/>
      <c r="N201" s="70"/>
      <c r="O201" s="151" t="s">
        <v>308</v>
      </c>
      <c r="P201" s="151"/>
      <c r="Q201" s="151"/>
      <c r="R201" s="151"/>
      <c r="S201" s="151"/>
      <c r="T201" s="151"/>
      <c r="U201" s="70" t="s">
        <v>250</v>
      </c>
      <c r="V201" s="70"/>
      <c r="W201" s="70"/>
      <c r="X201" s="70"/>
      <c r="Y201" s="70"/>
      <c r="Z201" s="70"/>
      <c r="AA201" s="70"/>
      <c r="AB201" s="70"/>
      <c r="AC201" s="202" t="s">
        <v>307</v>
      </c>
      <c r="AD201" s="202"/>
      <c r="AE201" s="202"/>
      <c r="AF201" s="202"/>
      <c r="AG201" s="202"/>
      <c r="AH201" s="202"/>
      <c r="AI201" s="202"/>
      <c r="AJ201" s="70"/>
      <c r="AK201" s="160" t="s">
        <v>312</v>
      </c>
      <c r="AL201" s="160"/>
      <c r="AM201" s="160"/>
      <c r="AN201" s="160"/>
      <c r="AO201" s="160"/>
      <c r="AP201" s="70"/>
      <c r="AQ201" s="121" t="s">
        <v>300</v>
      </c>
      <c r="AR201" s="70"/>
      <c r="AS201" s="70"/>
      <c r="AT201" s="70"/>
      <c r="AU201" s="70"/>
      <c r="AV201" s="70"/>
      <c r="AW201" s="70"/>
      <c r="AX201" s="87"/>
      <c r="BC201" s="70"/>
      <c r="BD201" s="70"/>
      <c r="BE201" s="70"/>
      <c r="BF201" s="70"/>
      <c r="BG201" s="70"/>
      <c r="BH201" s="70"/>
      <c r="BI201" s="70"/>
    </row>
    <row r="202" spans="2:77" ht="12.95" customHeight="1" x14ac:dyDescent="0.25">
      <c r="B202" s="86"/>
      <c r="C202" s="70" t="s">
        <v>3</v>
      </c>
      <c r="D202" s="70"/>
      <c r="E202" s="144"/>
      <c r="F202" s="144"/>
      <c r="G202" s="144"/>
      <c r="H202" s="144"/>
      <c r="I202" s="144"/>
      <c r="J202" s="144"/>
      <c r="K202" s="144"/>
      <c r="L202" s="144"/>
      <c r="M202" s="144"/>
      <c r="N202" s="93"/>
      <c r="O202" s="144"/>
      <c r="P202" s="144"/>
      <c r="Q202" s="144"/>
      <c r="R202" s="144"/>
      <c r="S202" s="144"/>
      <c r="T202" s="93"/>
      <c r="U202" s="157"/>
      <c r="V202" s="157"/>
      <c r="W202" s="157"/>
      <c r="X202" s="157"/>
      <c r="Y202" s="157"/>
      <c r="Z202" s="157"/>
      <c r="AA202" s="157"/>
      <c r="AB202" s="93"/>
      <c r="AC202" s="203"/>
      <c r="AD202" s="203"/>
      <c r="AE202" s="203"/>
      <c r="AF202" s="203"/>
      <c r="AG202" s="203"/>
      <c r="AH202" s="203"/>
      <c r="AI202" s="203"/>
      <c r="AJ202" s="93"/>
      <c r="AK202" s="145"/>
      <c r="AL202" s="145"/>
      <c r="AM202" s="145"/>
      <c r="AN202" s="145"/>
      <c r="AO202" s="145"/>
      <c r="AP202" s="93"/>
      <c r="AQ202" s="148" t="str">
        <f>prl!F104</f>
        <v/>
      </c>
      <c r="AR202" s="148"/>
      <c r="AS202" s="148"/>
      <c r="AT202" s="148"/>
      <c r="AU202" s="148"/>
      <c r="AV202" s="148"/>
      <c r="AW202" s="148"/>
      <c r="AX202" s="87"/>
      <c r="BC202" s="70"/>
      <c r="BD202" s="70"/>
      <c r="BE202" s="70"/>
      <c r="BF202" s="70"/>
      <c r="BG202" s="70"/>
      <c r="BH202" s="70"/>
      <c r="BI202" s="70"/>
    </row>
    <row r="203" spans="2:77" ht="12.95" customHeight="1" x14ac:dyDescent="0.25">
      <c r="B203" s="86"/>
      <c r="C203" s="70" t="s">
        <v>4</v>
      </c>
      <c r="D203" s="70"/>
      <c r="E203" s="144"/>
      <c r="F203" s="144"/>
      <c r="G203" s="144"/>
      <c r="H203" s="144"/>
      <c r="I203" s="144"/>
      <c r="J203" s="144"/>
      <c r="K203" s="144"/>
      <c r="L203" s="144"/>
      <c r="M203" s="144"/>
      <c r="N203" s="93"/>
      <c r="O203" s="144"/>
      <c r="P203" s="144"/>
      <c r="Q203" s="144"/>
      <c r="R203" s="144"/>
      <c r="S203" s="144"/>
      <c r="T203" s="93"/>
      <c r="U203" s="157"/>
      <c r="V203" s="157"/>
      <c r="W203" s="157"/>
      <c r="X203" s="157"/>
      <c r="Y203" s="157"/>
      <c r="Z203" s="157"/>
      <c r="AA203" s="157"/>
      <c r="AB203" s="93"/>
      <c r="AC203" s="201"/>
      <c r="AD203" s="201"/>
      <c r="AE203" s="201"/>
      <c r="AF203" s="201"/>
      <c r="AG203" s="201"/>
      <c r="AH203" s="201"/>
      <c r="AI203" s="201"/>
      <c r="AJ203" s="93"/>
      <c r="AK203" s="145"/>
      <c r="AL203" s="145"/>
      <c r="AM203" s="145"/>
      <c r="AN203" s="145"/>
      <c r="AO203" s="145"/>
      <c r="AP203" s="93"/>
      <c r="AQ203" s="148" t="str">
        <f>prl!F105</f>
        <v/>
      </c>
      <c r="AR203" s="148"/>
      <c r="AS203" s="148"/>
      <c r="AT203" s="148"/>
      <c r="AU203" s="148"/>
      <c r="AV203" s="148"/>
      <c r="AW203" s="148"/>
      <c r="AX203" s="87"/>
    </row>
    <row r="204" spans="2:77" ht="12.95" customHeight="1" x14ac:dyDescent="0.25">
      <c r="B204" s="86"/>
      <c r="C204" s="70" t="s">
        <v>5</v>
      </c>
      <c r="D204" s="70"/>
      <c r="E204" s="144"/>
      <c r="F204" s="144"/>
      <c r="G204" s="144"/>
      <c r="H204" s="144"/>
      <c r="I204" s="144"/>
      <c r="J204" s="144"/>
      <c r="K204" s="144"/>
      <c r="L204" s="144"/>
      <c r="M204" s="144"/>
      <c r="N204" s="93"/>
      <c r="O204" s="144"/>
      <c r="P204" s="144"/>
      <c r="Q204" s="144"/>
      <c r="R204" s="144"/>
      <c r="S204" s="144"/>
      <c r="T204" s="93"/>
      <c r="U204" s="157"/>
      <c r="V204" s="157"/>
      <c r="W204" s="157"/>
      <c r="X204" s="157"/>
      <c r="Y204" s="157"/>
      <c r="Z204" s="157"/>
      <c r="AA204" s="157"/>
      <c r="AB204" s="93"/>
      <c r="AC204" s="201"/>
      <c r="AD204" s="201"/>
      <c r="AE204" s="201"/>
      <c r="AF204" s="201"/>
      <c r="AG204" s="201"/>
      <c r="AH204" s="201"/>
      <c r="AI204" s="201"/>
      <c r="AJ204" s="93"/>
      <c r="AK204" s="145"/>
      <c r="AL204" s="145"/>
      <c r="AM204" s="145"/>
      <c r="AN204" s="145"/>
      <c r="AO204" s="145"/>
      <c r="AP204" s="93"/>
      <c r="AQ204" s="148" t="str">
        <f>prl!F106</f>
        <v/>
      </c>
      <c r="AR204" s="148"/>
      <c r="AS204" s="148"/>
      <c r="AT204" s="148"/>
      <c r="AU204" s="148"/>
      <c r="AV204" s="148"/>
      <c r="AW204" s="148"/>
      <c r="AX204" s="87"/>
      <c r="BY204" s="75"/>
    </row>
    <row r="205" spans="2:77" ht="12.95" customHeight="1" x14ac:dyDescent="0.25">
      <c r="B205" s="86"/>
      <c r="C205" s="70" t="s">
        <v>6</v>
      </c>
      <c r="D205" s="70"/>
      <c r="E205" s="144"/>
      <c r="F205" s="144"/>
      <c r="G205" s="144"/>
      <c r="H205" s="144"/>
      <c r="I205" s="144"/>
      <c r="J205" s="144"/>
      <c r="K205" s="144"/>
      <c r="L205" s="144"/>
      <c r="M205" s="144"/>
      <c r="N205" s="93"/>
      <c r="O205" s="144"/>
      <c r="P205" s="144"/>
      <c r="Q205" s="144"/>
      <c r="R205" s="144"/>
      <c r="S205" s="144"/>
      <c r="T205" s="93"/>
      <c r="U205" s="157"/>
      <c r="V205" s="157"/>
      <c r="W205" s="157"/>
      <c r="X205" s="157"/>
      <c r="Y205" s="157"/>
      <c r="Z205" s="157"/>
      <c r="AA205" s="157"/>
      <c r="AB205" s="93"/>
      <c r="AC205" s="201"/>
      <c r="AD205" s="201"/>
      <c r="AE205" s="201"/>
      <c r="AF205" s="201"/>
      <c r="AG205" s="201"/>
      <c r="AH205" s="201"/>
      <c r="AI205" s="201"/>
      <c r="AJ205" s="93"/>
      <c r="AK205" s="145"/>
      <c r="AL205" s="145"/>
      <c r="AM205" s="145"/>
      <c r="AN205" s="145"/>
      <c r="AO205" s="145"/>
      <c r="AP205" s="93"/>
      <c r="AQ205" s="148" t="str">
        <f>prl!F107</f>
        <v/>
      </c>
      <c r="AR205" s="148"/>
      <c r="AS205" s="148"/>
      <c r="AT205" s="148"/>
      <c r="AU205" s="148"/>
      <c r="AV205" s="148"/>
      <c r="AW205" s="148"/>
      <c r="AX205" s="87"/>
    </row>
    <row r="206" spans="2:77" ht="4.5" customHeight="1" x14ac:dyDescent="0.25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1"/>
    </row>
    <row r="207" spans="2:77" ht="4.5" customHeight="1" x14ac:dyDescent="0.25"/>
    <row r="208" spans="2:77" ht="4.5" customHeight="1" x14ac:dyDescent="0.25"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5"/>
    </row>
    <row r="209" spans="2:61" ht="12.95" customHeight="1" x14ac:dyDescent="0.25">
      <c r="B209" s="86"/>
      <c r="C209" s="76" t="s">
        <v>475</v>
      </c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87"/>
    </row>
    <row r="210" spans="2:61" ht="5.0999999999999996" customHeight="1" x14ac:dyDescent="0.25">
      <c r="B210" s="86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87"/>
    </row>
    <row r="211" spans="2:61" ht="12.95" customHeight="1" x14ac:dyDescent="0.25">
      <c r="B211" s="86"/>
      <c r="C211" s="70" t="s">
        <v>443</v>
      </c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156" t="str">
        <f>prl!K23</f>
        <v/>
      </c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82" t="s">
        <v>9</v>
      </c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87"/>
    </row>
    <row r="212" spans="2:61" ht="5.0999999999999996" customHeight="1" x14ac:dyDescent="0.25">
      <c r="B212" s="86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87"/>
      <c r="BC212" s="70"/>
      <c r="BD212" s="70"/>
      <c r="BE212" s="70"/>
      <c r="BF212" s="70"/>
      <c r="BG212" s="70"/>
      <c r="BH212" s="70"/>
      <c r="BI212" s="70"/>
    </row>
    <row r="213" spans="2:61" ht="18.600000000000001" customHeight="1" x14ac:dyDescent="0.25">
      <c r="B213" s="86"/>
      <c r="C213" s="70"/>
      <c r="D213" s="70"/>
      <c r="E213" s="151" t="s">
        <v>313</v>
      </c>
      <c r="F213" s="151"/>
      <c r="G213" s="151"/>
      <c r="H213" s="151"/>
      <c r="I213" s="151"/>
      <c r="J213" s="151"/>
      <c r="K213" s="151"/>
      <c r="L213" s="151"/>
      <c r="M213" s="70"/>
      <c r="N213" s="70"/>
      <c r="O213" s="70"/>
      <c r="P213" s="70"/>
      <c r="Q213" s="70"/>
      <c r="R213" s="70"/>
      <c r="S213" s="70"/>
      <c r="T213" s="70"/>
      <c r="U213" s="151" t="s">
        <v>311</v>
      </c>
      <c r="V213" s="151"/>
      <c r="W213" s="151"/>
      <c r="X213" s="151"/>
      <c r="Y213" s="151"/>
      <c r="Z213" s="151"/>
      <c r="AA213" s="151"/>
      <c r="AB213" s="70"/>
      <c r="AC213" s="151" t="s">
        <v>314</v>
      </c>
      <c r="AD213" s="151"/>
      <c r="AE213" s="151"/>
      <c r="AF213" s="151"/>
      <c r="AG213" s="151"/>
      <c r="AH213" s="151"/>
      <c r="AI213" s="151"/>
      <c r="AJ213" s="70"/>
      <c r="AK213" s="151" t="s">
        <v>312</v>
      </c>
      <c r="AL213" s="151"/>
      <c r="AM213" s="151"/>
      <c r="AN213" s="151"/>
      <c r="AO213" s="151"/>
      <c r="AP213" s="70"/>
      <c r="AQ213" s="121" t="s">
        <v>300</v>
      </c>
      <c r="AR213" s="70"/>
      <c r="AS213" s="70"/>
      <c r="AT213" s="70"/>
      <c r="AU213" s="70"/>
      <c r="AV213" s="70"/>
      <c r="AW213" s="70"/>
      <c r="AX213" s="87"/>
    </row>
    <row r="214" spans="2:61" ht="12.95" customHeight="1" x14ac:dyDescent="0.25">
      <c r="B214" s="86"/>
      <c r="C214" s="70" t="s">
        <v>3</v>
      </c>
      <c r="D214" s="70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92"/>
      <c r="U214" s="158"/>
      <c r="V214" s="158"/>
      <c r="W214" s="158"/>
      <c r="X214" s="158"/>
      <c r="Y214" s="158"/>
      <c r="Z214" s="158"/>
      <c r="AA214" s="158"/>
      <c r="AB214" s="92"/>
      <c r="AC214" s="157"/>
      <c r="AD214" s="157"/>
      <c r="AE214" s="157"/>
      <c r="AF214" s="157"/>
      <c r="AG214" s="157"/>
      <c r="AH214" s="157"/>
      <c r="AI214" s="157"/>
      <c r="AJ214" s="92"/>
      <c r="AK214" s="145"/>
      <c r="AL214" s="145"/>
      <c r="AM214" s="145"/>
      <c r="AN214" s="145"/>
      <c r="AO214" s="145"/>
      <c r="AP214" s="92"/>
      <c r="AQ214" s="148" t="str">
        <f>prl!F113</f>
        <v/>
      </c>
      <c r="AR214" s="148"/>
      <c r="AS214" s="148"/>
      <c r="AT214" s="148"/>
      <c r="AU214" s="148"/>
      <c r="AV214" s="148"/>
      <c r="AW214" s="148"/>
      <c r="AX214" s="87"/>
    </row>
    <row r="215" spans="2:61" ht="12.95" customHeight="1" x14ac:dyDescent="0.25">
      <c r="B215" s="86"/>
      <c r="C215" s="70" t="s">
        <v>4</v>
      </c>
      <c r="D215" s="70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92"/>
      <c r="U215" s="158"/>
      <c r="V215" s="158"/>
      <c r="W215" s="158"/>
      <c r="X215" s="158"/>
      <c r="Y215" s="158"/>
      <c r="Z215" s="158"/>
      <c r="AA215" s="158"/>
      <c r="AB215" s="92"/>
      <c r="AC215" s="157"/>
      <c r="AD215" s="157"/>
      <c r="AE215" s="157"/>
      <c r="AF215" s="157"/>
      <c r="AG215" s="157"/>
      <c r="AH215" s="157"/>
      <c r="AI215" s="157"/>
      <c r="AJ215" s="92"/>
      <c r="AK215" s="145"/>
      <c r="AL215" s="145"/>
      <c r="AM215" s="145"/>
      <c r="AN215" s="145"/>
      <c r="AO215" s="145"/>
      <c r="AP215" s="92"/>
      <c r="AQ215" s="148" t="str">
        <f>prl!F114</f>
        <v/>
      </c>
      <c r="AR215" s="148"/>
      <c r="AS215" s="148"/>
      <c r="AT215" s="148"/>
      <c r="AU215" s="148"/>
      <c r="AV215" s="148"/>
      <c r="AW215" s="148"/>
      <c r="AX215" s="87"/>
    </row>
    <row r="216" spans="2:61" ht="4.5" customHeight="1" x14ac:dyDescent="0.25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1"/>
    </row>
    <row r="217" spans="2:61" ht="4.5" customHeight="1" x14ac:dyDescent="0.25"/>
    <row r="218" spans="2:61" ht="4.5" customHeight="1" x14ac:dyDescent="0.25">
      <c r="B218" s="83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5"/>
    </row>
    <row r="219" spans="2:61" ht="12.95" customHeight="1" x14ac:dyDescent="0.25">
      <c r="B219" s="86"/>
      <c r="C219" s="76" t="s">
        <v>476</v>
      </c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87"/>
    </row>
    <row r="220" spans="2:61" ht="5.0999999999999996" customHeight="1" x14ac:dyDescent="0.25">
      <c r="B220" s="86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87"/>
    </row>
    <row r="221" spans="2:61" ht="12.95" customHeight="1" x14ac:dyDescent="0.25">
      <c r="B221" s="86"/>
      <c r="C221" s="70" t="s">
        <v>374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82" t="s">
        <v>9</v>
      </c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87"/>
    </row>
    <row r="222" spans="2:61" ht="5.0999999999999996" customHeight="1" x14ac:dyDescent="0.25">
      <c r="B222" s="86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87"/>
      <c r="BC222" s="70"/>
      <c r="BD222" s="70"/>
      <c r="BE222" s="70"/>
      <c r="BF222" s="70"/>
      <c r="BG222" s="70"/>
      <c r="BH222" s="70"/>
      <c r="BI222" s="70"/>
    </row>
    <row r="223" spans="2:61" ht="12.95" customHeight="1" x14ac:dyDescent="0.25">
      <c r="B223" s="86"/>
      <c r="C223" s="70"/>
      <c r="D223" s="70"/>
      <c r="E223" s="121" t="s">
        <v>318</v>
      </c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151" t="s">
        <v>311</v>
      </c>
      <c r="V223" s="151"/>
      <c r="W223" s="151"/>
      <c r="X223" s="151"/>
      <c r="Y223" s="151"/>
      <c r="Z223" s="151"/>
      <c r="AA223" s="151"/>
      <c r="AB223" s="70"/>
      <c r="AC223" s="160" t="s">
        <v>317</v>
      </c>
      <c r="AD223" s="160"/>
      <c r="AE223" s="160"/>
      <c r="AF223" s="160"/>
      <c r="AG223" s="160"/>
      <c r="AH223" s="70"/>
      <c r="AI223" s="160" t="s">
        <v>316</v>
      </c>
      <c r="AJ223" s="160"/>
      <c r="AK223" s="160"/>
      <c r="AL223" s="160"/>
      <c r="AM223" s="160"/>
      <c r="AN223" s="160"/>
      <c r="AO223" s="160"/>
      <c r="AP223" s="70"/>
      <c r="AQ223" s="121" t="s">
        <v>315</v>
      </c>
      <c r="AR223" s="70"/>
      <c r="AS223" s="70"/>
      <c r="AT223" s="70"/>
      <c r="AU223" s="70"/>
      <c r="AV223" s="70"/>
      <c r="AW223" s="70"/>
      <c r="AX223" s="87"/>
    </row>
    <row r="224" spans="2:61" ht="12.95" customHeight="1" x14ac:dyDescent="0.25">
      <c r="B224" s="86"/>
      <c r="C224" s="70" t="s">
        <v>3</v>
      </c>
      <c r="D224" s="70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77"/>
      <c r="U224" s="144"/>
      <c r="V224" s="144"/>
      <c r="W224" s="144"/>
      <c r="X224" s="144"/>
      <c r="Y224" s="144"/>
      <c r="Z224" s="144"/>
      <c r="AA224" s="144"/>
      <c r="AB224" s="77"/>
      <c r="AC224" s="144"/>
      <c r="AD224" s="144"/>
      <c r="AE224" s="144"/>
      <c r="AF224" s="144"/>
      <c r="AG224" s="144"/>
      <c r="AH224" s="77"/>
      <c r="AI224" s="157"/>
      <c r="AJ224" s="157"/>
      <c r="AK224" s="157"/>
      <c r="AL224" s="157"/>
      <c r="AM224" s="157"/>
      <c r="AN224" s="157"/>
      <c r="AO224" s="157"/>
      <c r="AP224" s="77"/>
      <c r="AQ224" s="147"/>
      <c r="AR224" s="147"/>
      <c r="AS224" s="147"/>
      <c r="AT224" s="147"/>
      <c r="AU224" s="147"/>
      <c r="AV224" s="147"/>
      <c r="AW224" s="147"/>
      <c r="AX224" s="87"/>
    </row>
    <row r="225" spans="2:61" ht="12.95" customHeight="1" x14ac:dyDescent="0.25">
      <c r="B225" s="86"/>
      <c r="C225" s="70" t="s">
        <v>4</v>
      </c>
      <c r="D225" s="70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77"/>
      <c r="U225" s="144"/>
      <c r="V225" s="144"/>
      <c r="W225" s="144"/>
      <c r="X225" s="144"/>
      <c r="Y225" s="144"/>
      <c r="Z225" s="144"/>
      <c r="AA225" s="144"/>
      <c r="AB225" s="77"/>
      <c r="AC225" s="144"/>
      <c r="AD225" s="144"/>
      <c r="AE225" s="144"/>
      <c r="AF225" s="144"/>
      <c r="AG225" s="144"/>
      <c r="AH225" s="77"/>
      <c r="AI225" s="157"/>
      <c r="AJ225" s="157"/>
      <c r="AK225" s="157"/>
      <c r="AL225" s="157"/>
      <c r="AM225" s="157"/>
      <c r="AN225" s="157"/>
      <c r="AO225" s="157"/>
      <c r="AP225" s="77"/>
      <c r="AQ225" s="147"/>
      <c r="AR225" s="147"/>
      <c r="AS225" s="147"/>
      <c r="AT225" s="147"/>
      <c r="AU225" s="147"/>
      <c r="AV225" s="147"/>
      <c r="AW225" s="147"/>
      <c r="AX225" s="87"/>
    </row>
    <row r="226" spans="2:61" ht="4.5" customHeight="1" x14ac:dyDescent="0.25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1"/>
    </row>
    <row r="227" spans="2:61" ht="4.5" customHeight="1" x14ac:dyDescent="0.25"/>
    <row r="228" spans="2:61" ht="4.5" customHeight="1" x14ac:dyDescent="0.25">
      <c r="B228" s="83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5"/>
    </row>
    <row r="229" spans="2:61" ht="12.95" customHeight="1" x14ac:dyDescent="0.25">
      <c r="B229" s="86"/>
      <c r="C229" s="76" t="s">
        <v>375</v>
      </c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87"/>
    </row>
    <row r="230" spans="2:61" ht="5.0999999999999996" customHeight="1" x14ac:dyDescent="0.25">
      <c r="B230" s="86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87"/>
    </row>
    <row r="231" spans="2:61" ht="12.95" customHeight="1" x14ac:dyDescent="0.25">
      <c r="B231" s="86"/>
      <c r="C231" s="70" t="s">
        <v>377</v>
      </c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156" t="str">
        <f>prl!K25</f>
        <v/>
      </c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82" t="s">
        <v>9</v>
      </c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87"/>
    </row>
    <row r="232" spans="2:61" ht="5.0999999999999996" customHeight="1" x14ac:dyDescent="0.25">
      <c r="B232" s="86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87"/>
      <c r="BC232" s="70"/>
      <c r="BD232" s="70"/>
      <c r="BE232" s="70"/>
      <c r="BF232" s="70"/>
      <c r="BG232" s="70"/>
      <c r="BH232" s="70"/>
      <c r="BI232" s="70"/>
    </row>
    <row r="233" spans="2:61" ht="12.95" customHeight="1" x14ac:dyDescent="0.25">
      <c r="B233" s="86"/>
      <c r="C233" s="70"/>
      <c r="D233" s="70"/>
      <c r="E233" s="121" t="s">
        <v>477</v>
      </c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151" t="s">
        <v>311</v>
      </c>
      <c r="V233" s="151"/>
      <c r="W233" s="151"/>
      <c r="X233" s="151"/>
      <c r="Y233" s="151"/>
      <c r="Z233" s="151"/>
      <c r="AA233" s="151"/>
      <c r="AB233" s="70"/>
      <c r="AC233" s="160" t="s">
        <v>319</v>
      </c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70"/>
      <c r="AQ233" s="121" t="s">
        <v>300</v>
      </c>
      <c r="AR233" s="70"/>
      <c r="AS233" s="70"/>
      <c r="AT233" s="70"/>
      <c r="AU233" s="70"/>
      <c r="AV233" s="70"/>
      <c r="AW233" s="70"/>
      <c r="AX233" s="87"/>
    </row>
    <row r="234" spans="2:61" ht="12.95" customHeight="1" x14ac:dyDescent="0.25">
      <c r="B234" s="86"/>
      <c r="C234" s="70" t="s">
        <v>3</v>
      </c>
      <c r="D234" s="70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77"/>
      <c r="U234" s="144"/>
      <c r="V234" s="144"/>
      <c r="W234" s="144"/>
      <c r="X234" s="144"/>
      <c r="Y234" s="144"/>
      <c r="Z234" s="144"/>
      <c r="AA234" s="144"/>
      <c r="AB234" s="77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77"/>
      <c r="AQ234" s="147"/>
      <c r="AR234" s="147"/>
      <c r="AS234" s="147"/>
      <c r="AT234" s="147"/>
      <c r="AU234" s="147"/>
      <c r="AV234" s="147"/>
      <c r="AW234" s="147"/>
      <c r="AX234" s="87"/>
    </row>
    <row r="235" spans="2:61" ht="12.95" customHeight="1" x14ac:dyDescent="0.25">
      <c r="B235" s="86"/>
      <c r="C235" s="70" t="s">
        <v>4</v>
      </c>
      <c r="D235" s="70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77"/>
      <c r="U235" s="144"/>
      <c r="V235" s="144"/>
      <c r="W235" s="144"/>
      <c r="X235" s="144"/>
      <c r="Y235" s="144"/>
      <c r="Z235" s="144"/>
      <c r="AA235" s="144"/>
      <c r="AB235" s="77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77"/>
      <c r="AQ235" s="147"/>
      <c r="AR235" s="147"/>
      <c r="AS235" s="147"/>
      <c r="AT235" s="147"/>
      <c r="AU235" s="147"/>
      <c r="AV235" s="147"/>
      <c r="AW235" s="147"/>
      <c r="AX235" s="87"/>
    </row>
    <row r="236" spans="2:61" ht="4.5" customHeight="1" x14ac:dyDescent="0.25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1"/>
    </row>
    <row r="237" spans="2:61" ht="4.5" customHeight="1" x14ac:dyDescent="0.25"/>
    <row r="238" spans="2:61" ht="4.5" customHeight="1" x14ac:dyDescent="0.25">
      <c r="B238" s="83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5"/>
    </row>
    <row r="239" spans="2:61" ht="12.95" customHeight="1" x14ac:dyDescent="0.25">
      <c r="B239" s="86"/>
      <c r="C239" s="76" t="s">
        <v>444</v>
      </c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87"/>
    </row>
    <row r="240" spans="2:61" ht="5.0999999999999996" customHeight="1" x14ac:dyDescent="0.25">
      <c r="B240" s="86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87"/>
    </row>
    <row r="241" spans="2:50" ht="12.95" customHeight="1" x14ac:dyDescent="0.25">
      <c r="B241" s="86"/>
      <c r="C241" s="134" t="s">
        <v>376</v>
      </c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43" t="str">
        <f>prl!K26</f>
        <v/>
      </c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82" t="s">
        <v>9</v>
      </c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87"/>
    </row>
    <row r="242" spans="2:50" ht="5.0999999999999996" customHeight="1" x14ac:dyDescent="0.25">
      <c r="B242" s="86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87"/>
    </row>
    <row r="243" spans="2:50" ht="12.95" customHeight="1" x14ac:dyDescent="0.25">
      <c r="B243" s="86"/>
      <c r="C243" s="70"/>
      <c r="D243" s="70"/>
      <c r="E243" s="70" t="s">
        <v>320</v>
      </c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151" t="s">
        <v>311</v>
      </c>
      <c r="V243" s="151"/>
      <c r="W243" s="151"/>
      <c r="X243" s="151"/>
      <c r="Y243" s="151"/>
      <c r="Z243" s="151"/>
      <c r="AA243" s="151"/>
      <c r="AB243" s="70"/>
      <c r="AC243" s="120" t="s">
        <v>321</v>
      </c>
      <c r="AD243" s="71"/>
      <c r="AE243" s="71"/>
      <c r="AF243" s="71"/>
      <c r="AG243" s="71"/>
      <c r="AH243" s="71"/>
      <c r="AI243" s="71"/>
      <c r="AJ243" s="70"/>
      <c r="AK243" s="151" t="s">
        <v>312</v>
      </c>
      <c r="AL243" s="151"/>
      <c r="AM243" s="151"/>
      <c r="AN243" s="151"/>
      <c r="AO243" s="151"/>
      <c r="AP243" s="70"/>
      <c r="AQ243" s="121" t="s">
        <v>300</v>
      </c>
      <c r="AR243" s="70"/>
      <c r="AS243" s="70"/>
      <c r="AT243" s="70"/>
      <c r="AU243" s="70"/>
      <c r="AV243" s="70"/>
      <c r="AW243" s="70"/>
      <c r="AX243" s="87"/>
    </row>
    <row r="244" spans="2:50" ht="12.95" customHeight="1" x14ac:dyDescent="0.25">
      <c r="B244" s="86"/>
      <c r="C244" s="70" t="s">
        <v>3</v>
      </c>
      <c r="D244" s="70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7"/>
      <c r="U244" s="144"/>
      <c r="V244" s="144"/>
      <c r="W244" s="144"/>
      <c r="X244" s="144"/>
      <c r="Y244" s="144"/>
      <c r="Z244" s="144"/>
      <c r="AA244" s="144"/>
      <c r="AB244" s="77"/>
      <c r="AC244" s="157"/>
      <c r="AD244" s="157"/>
      <c r="AE244" s="157"/>
      <c r="AF244" s="157"/>
      <c r="AG244" s="157"/>
      <c r="AH244" s="157"/>
      <c r="AI244" s="157"/>
      <c r="AJ244" s="77"/>
      <c r="AK244" s="145"/>
      <c r="AL244" s="145"/>
      <c r="AM244" s="145"/>
      <c r="AN244" s="145"/>
      <c r="AO244" s="145"/>
      <c r="AP244" s="77"/>
      <c r="AQ244" s="149" t="str">
        <f>prl!F118</f>
        <v/>
      </c>
      <c r="AR244" s="149"/>
      <c r="AS244" s="149"/>
      <c r="AT244" s="149"/>
      <c r="AU244" s="149"/>
      <c r="AV244" s="149"/>
      <c r="AW244" s="149"/>
      <c r="AX244" s="87"/>
    </row>
    <row r="245" spans="2:50" ht="12.95" customHeight="1" x14ac:dyDescent="0.25">
      <c r="B245" s="86"/>
      <c r="C245" s="70" t="s">
        <v>4</v>
      </c>
      <c r="D245" s="70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7"/>
      <c r="U245" s="144"/>
      <c r="V245" s="144"/>
      <c r="W245" s="144"/>
      <c r="X245" s="144"/>
      <c r="Y245" s="144"/>
      <c r="Z245" s="144"/>
      <c r="AA245" s="144"/>
      <c r="AB245" s="77"/>
      <c r="AC245" s="157"/>
      <c r="AD245" s="157"/>
      <c r="AE245" s="157"/>
      <c r="AF245" s="157"/>
      <c r="AG245" s="157"/>
      <c r="AH245" s="157"/>
      <c r="AI245" s="157"/>
      <c r="AJ245" s="77"/>
      <c r="AK245" s="145"/>
      <c r="AL245" s="145"/>
      <c r="AM245" s="145"/>
      <c r="AN245" s="145"/>
      <c r="AO245" s="145"/>
      <c r="AP245" s="77"/>
      <c r="AQ245" s="148" t="str">
        <f>prl!F119</f>
        <v/>
      </c>
      <c r="AR245" s="148"/>
      <c r="AS245" s="148"/>
      <c r="AT245" s="148"/>
      <c r="AU245" s="148"/>
      <c r="AV245" s="148"/>
      <c r="AW245" s="148"/>
      <c r="AX245" s="87"/>
    </row>
    <row r="246" spans="2:50" ht="4.5" customHeight="1" x14ac:dyDescent="0.25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1"/>
    </row>
    <row r="247" spans="2:50" ht="4.5" customHeight="1" x14ac:dyDescent="0.25"/>
    <row r="248" spans="2:50" ht="4.5" customHeight="1" x14ac:dyDescent="0.25">
      <c r="B248" s="83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5"/>
    </row>
    <row r="249" spans="2:50" ht="12.95" customHeight="1" x14ac:dyDescent="0.25">
      <c r="B249" s="86"/>
      <c r="C249" s="76" t="s">
        <v>445</v>
      </c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87"/>
    </row>
    <row r="250" spans="2:50" ht="5.0999999999999996" customHeight="1" x14ac:dyDescent="0.25">
      <c r="B250" s="8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87"/>
    </row>
    <row r="251" spans="2:50" ht="12.95" customHeight="1" x14ac:dyDescent="0.25">
      <c r="B251" s="86"/>
      <c r="C251" s="134" t="s">
        <v>378</v>
      </c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43" t="str">
        <f>prl!L27</f>
        <v/>
      </c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82" t="s">
        <v>9</v>
      </c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87"/>
    </row>
    <row r="252" spans="2:50" ht="5.0999999999999996" customHeight="1" x14ac:dyDescent="0.25">
      <c r="B252" s="86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87"/>
    </row>
    <row r="253" spans="2:50" ht="12.95" customHeight="1" x14ac:dyDescent="0.25">
      <c r="B253" s="86"/>
      <c r="C253" s="70"/>
      <c r="D253" s="70"/>
      <c r="E253" s="121" t="s">
        <v>323</v>
      </c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151" t="s">
        <v>311</v>
      </c>
      <c r="V253" s="151"/>
      <c r="W253" s="151"/>
      <c r="X253" s="151"/>
      <c r="Y253" s="151"/>
      <c r="Z253" s="151"/>
      <c r="AA253" s="151"/>
      <c r="AB253" s="70"/>
      <c r="AC253" s="121" t="s">
        <v>322</v>
      </c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121" t="s">
        <v>300</v>
      </c>
      <c r="AR253" s="70"/>
      <c r="AS253" s="70"/>
      <c r="AT253" s="70"/>
      <c r="AU253" s="70"/>
      <c r="AV253" s="70"/>
      <c r="AW253" s="70"/>
      <c r="AX253" s="87"/>
    </row>
    <row r="254" spans="2:50" ht="12.95" customHeight="1" x14ac:dyDescent="0.25">
      <c r="B254" s="86"/>
      <c r="C254" s="70" t="s">
        <v>3</v>
      </c>
      <c r="D254" s="70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7"/>
      <c r="U254" s="144"/>
      <c r="V254" s="144"/>
      <c r="W254" s="144"/>
      <c r="X254" s="144"/>
      <c r="Y254" s="144"/>
      <c r="Z254" s="144"/>
      <c r="AA254" s="144"/>
      <c r="AB254" s="77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77"/>
      <c r="AQ254" s="147"/>
      <c r="AR254" s="147"/>
      <c r="AS254" s="147"/>
      <c r="AT254" s="147"/>
      <c r="AU254" s="147"/>
      <c r="AV254" s="147"/>
      <c r="AW254" s="147"/>
      <c r="AX254" s="87"/>
    </row>
    <row r="255" spans="2:50" ht="12.95" customHeight="1" x14ac:dyDescent="0.25">
      <c r="B255" s="86"/>
      <c r="C255" s="70" t="s">
        <v>4</v>
      </c>
      <c r="D255" s="70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7"/>
      <c r="U255" s="144"/>
      <c r="V255" s="144"/>
      <c r="W255" s="144"/>
      <c r="X255" s="144"/>
      <c r="Y255" s="144"/>
      <c r="Z255" s="144"/>
      <c r="AA255" s="144"/>
      <c r="AB255" s="77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77"/>
      <c r="AQ255" s="147"/>
      <c r="AR255" s="147"/>
      <c r="AS255" s="147"/>
      <c r="AT255" s="147"/>
      <c r="AU255" s="147"/>
      <c r="AV255" s="147"/>
      <c r="AW255" s="147"/>
      <c r="AX255" s="87"/>
    </row>
    <row r="256" spans="2:50" ht="5.0999999999999996" customHeight="1" x14ac:dyDescent="0.25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1"/>
    </row>
    <row r="257" spans="2:50" ht="5.0999999999999996" customHeight="1" x14ac:dyDescent="0.25"/>
    <row r="258" spans="2:50" ht="5.0999999999999996" customHeight="1" x14ac:dyDescent="0.25">
      <c r="B258" s="83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5"/>
    </row>
    <row r="259" spans="2:50" ht="12.95" customHeight="1" x14ac:dyDescent="0.25">
      <c r="B259" s="86"/>
      <c r="C259" s="76" t="s">
        <v>446</v>
      </c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87"/>
    </row>
    <row r="260" spans="2:50" ht="5.0999999999999996" customHeight="1" x14ac:dyDescent="0.25">
      <c r="B260" s="86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87"/>
    </row>
    <row r="261" spans="2:50" ht="12.95" customHeight="1" x14ac:dyDescent="0.25">
      <c r="B261" s="86"/>
      <c r="C261" s="134" t="s">
        <v>379</v>
      </c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43" t="str">
        <f>prl!L28</f>
        <v/>
      </c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82" t="s">
        <v>9</v>
      </c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87"/>
    </row>
    <row r="262" spans="2:50" ht="5.0999999999999996" customHeight="1" x14ac:dyDescent="0.25">
      <c r="B262" s="86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87"/>
    </row>
    <row r="263" spans="2:50" ht="12.95" customHeight="1" x14ac:dyDescent="0.25">
      <c r="B263" s="86"/>
      <c r="C263" s="70"/>
      <c r="D263" s="70"/>
      <c r="E263" s="121" t="s">
        <v>323</v>
      </c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151" t="s">
        <v>311</v>
      </c>
      <c r="V263" s="151"/>
      <c r="W263" s="151"/>
      <c r="X263" s="151"/>
      <c r="Y263" s="151"/>
      <c r="Z263" s="151"/>
      <c r="AA263" s="151"/>
      <c r="AB263" s="70"/>
      <c r="AC263" s="121" t="s">
        <v>322</v>
      </c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121" t="s">
        <v>300</v>
      </c>
      <c r="AR263" s="70"/>
      <c r="AS263" s="70"/>
      <c r="AT263" s="70"/>
      <c r="AU263" s="70"/>
      <c r="AV263" s="70"/>
      <c r="AW263" s="70"/>
      <c r="AX263" s="87"/>
    </row>
    <row r="264" spans="2:50" s="70" customFormat="1" ht="12.95" customHeight="1" x14ac:dyDescent="0.25">
      <c r="B264" s="86"/>
      <c r="C264" s="70" t="s">
        <v>3</v>
      </c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7"/>
      <c r="U264" s="144"/>
      <c r="V264" s="144"/>
      <c r="W264" s="144"/>
      <c r="X264" s="144"/>
      <c r="Y264" s="144"/>
      <c r="Z264" s="144"/>
      <c r="AA264" s="144"/>
      <c r="AB264" s="77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77"/>
      <c r="AQ264" s="147"/>
      <c r="AR264" s="147"/>
      <c r="AS264" s="147"/>
      <c r="AT264" s="147"/>
      <c r="AU264" s="147"/>
      <c r="AV264" s="147"/>
      <c r="AW264" s="147"/>
      <c r="AX264" s="87"/>
    </row>
    <row r="265" spans="2:50" ht="12.95" customHeight="1" x14ac:dyDescent="0.25">
      <c r="B265" s="86"/>
      <c r="C265" s="70" t="s">
        <v>4</v>
      </c>
      <c r="D265" s="70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7"/>
      <c r="U265" s="144"/>
      <c r="V265" s="144"/>
      <c r="W265" s="144"/>
      <c r="X265" s="144"/>
      <c r="Y265" s="144"/>
      <c r="Z265" s="144"/>
      <c r="AA265" s="144"/>
      <c r="AB265" s="77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77"/>
      <c r="AQ265" s="147"/>
      <c r="AR265" s="147"/>
      <c r="AS265" s="147"/>
      <c r="AT265" s="147"/>
      <c r="AU265" s="147"/>
      <c r="AV265" s="147"/>
      <c r="AW265" s="147"/>
      <c r="AX265" s="87"/>
    </row>
    <row r="266" spans="2:50" ht="4.5" customHeight="1" x14ac:dyDescent="0.25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1"/>
    </row>
    <row r="267" spans="2:50" ht="4.5" customHeight="1" x14ac:dyDescent="0.25"/>
    <row r="268" spans="2:50" ht="4.5" customHeight="1" x14ac:dyDescent="0.25">
      <c r="B268" s="83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5"/>
    </row>
    <row r="269" spans="2:50" ht="12.95" customHeight="1" x14ac:dyDescent="0.25">
      <c r="B269" s="86"/>
      <c r="C269" s="76" t="s">
        <v>447</v>
      </c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87"/>
    </row>
    <row r="270" spans="2:50" ht="5.0999999999999996" customHeight="1" x14ac:dyDescent="0.25">
      <c r="B270" s="86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87"/>
    </row>
    <row r="271" spans="2:50" ht="12.95" customHeight="1" x14ac:dyDescent="0.25">
      <c r="B271" s="86"/>
      <c r="C271" s="134" t="s">
        <v>380</v>
      </c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43" t="str">
        <f>prl!K29</f>
        <v/>
      </c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82" t="s">
        <v>9</v>
      </c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87"/>
    </row>
    <row r="272" spans="2:50" ht="5.0999999999999996" customHeight="1" x14ac:dyDescent="0.25">
      <c r="B272" s="86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87"/>
    </row>
    <row r="273" spans="2:50" ht="12.95" customHeight="1" x14ac:dyDescent="0.25">
      <c r="B273" s="86"/>
      <c r="C273" s="70"/>
      <c r="D273" s="70"/>
      <c r="E273" s="121" t="s">
        <v>323</v>
      </c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151" t="s">
        <v>311</v>
      </c>
      <c r="V273" s="151"/>
      <c r="W273" s="151"/>
      <c r="X273" s="151"/>
      <c r="Y273" s="151"/>
      <c r="Z273" s="151"/>
      <c r="AA273" s="151"/>
      <c r="AB273" s="70"/>
      <c r="AC273" s="121" t="s">
        <v>322</v>
      </c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121" t="s">
        <v>300</v>
      </c>
      <c r="AR273" s="70"/>
      <c r="AS273" s="70"/>
      <c r="AT273" s="70"/>
      <c r="AU273" s="70"/>
      <c r="AV273" s="70"/>
      <c r="AW273" s="70"/>
      <c r="AX273" s="87"/>
    </row>
    <row r="274" spans="2:50" ht="12.95" customHeight="1" x14ac:dyDescent="0.25">
      <c r="B274" s="86"/>
      <c r="C274" s="70" t="s">
        <v>3</v>
      </c>
      <c r="D274" s="70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7"/>
      <c r="U274" s="144"/>
      <c r="V274" s="144"/>
      <c r="W274" s="144"/>
      <c r="X274" s="144"/>
      <c r="Y274" s="144"/>
      <c r="Z274" s="144"/>
      <c r="AA274" s="144"/>
      <c r="AB274" s="77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77"/>
      <c r="AQ274" s="147"/>
      <c r="AR274" s="147"/>
      <c r="AS274" s="147"/>
      <c r="AT274" s="147"/>
      <c r="AU274" s="147"/>
      <c r="AV274" s="147"/>
      <c r="AW274" s="147"/>
      <c r="AX274" s="87"/>
    </row>
    <row r="275" spans="2:50" ht="12.95" customHeight="1" x14ac:dyDescent="0.25">
      <c r="B275" s="86"/>
      <c r="C275" s="70" t="s">
        <v>4</v>
      </c>
      <c r="D275" s="70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7"/>
      <c r="U275" s="144"/>
      <c r="V275" s="144"/>
      <c r="W275" s="144"/>
      <c r="X275" s="144"/>
      <c r="Y275" s="144"/>
      <c r="Z275" s="144"/>
      <c r="AA275" s="144"/>
      <c r="AB275" s="77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77"/>
      <c r="AQ275" s="147"/>
      <c r="AR275" s="147"/>
      <c r="AS275" s="147"/>
      <c r="AT275" s="147"/>
      <c r="AU275" s="147"/>
      <c r="AV275" s="147"/>
      <c r="AW275" s="147"/>
      <c r="AX275" s="87"/>
    </row>
    <row r="276" spans="2:50" ht="4.5" customHeight="1" x14ac:dyDescent="0.25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1"/>
    </row>
    <row r="277" spans="2:50" ht="4.5" customHeight="1" x14ac:dyDescent="0.25"/>
    <row r="278" spans="2:50" ht="4.5" customHeight="1" x14ac:dyDescent="0.25">
      <c r="B278" s="83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5"/>
    </row>
    <row r="279" spans="2:50" ht="12.95" customHeight="1" x14ac:dyDescent="0.25">
      <c r="B279" s="86"/>
      <c r="C279" s="76" t="s">
        <v>324</v>
      </c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87"/>
    </row>
    <row r="280" spans="2:50" ht="5.0999999999999996" customHeight="1" x14ac:dyDescent="0.25">
      <c r="B280" s="86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87"/>
    </row>
    <row r="281" spans="2:50" ht="12.95" customHeight="1" x14ac:dyDescent="0.25">
      <c r="B281" s="86"/>
      <c r="C281" s="134" t="s">
        <v>478</v>
      </c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L281" s="134" t="str">
        <f>prl!K30</f>
        <v/>
      </c>
      <c r="AM281" s="134"/>
      <c r="AN281" s="82" t="s">
        <v>9</v>
      </c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87"/>
    </row>
    <row r="282" spans="2:50" ht="5.0999999999999996" customHeight="1" x14ac:dyDescent="0.25">
      <c r="B282" s="86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87"/>
    </row>
    <row r="283" spans="2:50" ht="12.95" customHeight="1" x14ac:dyDescent="0.25">
      <c r="B283" s="86"/>
      <c r="C283" s="70"/>
      <c r="D283" s="70"/>
      <c r="E283" s="121" t="s">
        <v>318</v>
      </c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151" t="s">
        <v>311</v>
      </c>
      <c r="V283" s="151"/>
      <c r="W283" s="151"/>
      <c r="X283" s="151"/>
      <c r="Y283" s="151"/>
      <c r="Z283" s="151"/>
      <c r="AA283" s="151"/>
      <c r="AB283" s="70"/>
      <c r="AC283" s="121" t="s">
        <v>325</v>
      </c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121" t="s">
        <v>300</v>
      </c>
      <c r="AR283" s="70"/>
      <c r="AS283" s="70"/>
      <c r="AT283" s="70"/>
      <c r="AU283" s="70"/>
      <c r="AV283" s="70"/>
      <c r="AW283" s="70"/>
      <c r="AX283" s="87"/>
    </row>
    <row r="284" spans="2:50" ht="12.95" customHeight="1" x14ac:dyDescent="0.25">
      <c r="B284" s="86"/>
      <c r="C284" s="70" t="s">
        <v>3</v>
      </c>
      <c r="D284" s="70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7"/>
      <c r="U284" s="144"/>
      <c r="V284" s="144"/>
      <c r="W284" s="144"/>
      <c r="X284" s="144"/>
      <c r="Y284" s="144"/>
      <c r="Z284" s="144"/>
      <c r="AA284" s="144"/>
      <c r="AB284" s="77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77"/>
      <c r="AQ284" s="147"/>
      <c r="AR284" s="147"/>
      <c r="AS284" s="147"/>
      <c r="AT284" s="147"/>
      <c r="AU284" s="147"/>
      <c r="AV284" s="147"/>
      <c r="AW284" s="147"/>
      <c r="AX284" s="87"/>
    </row>
    <row r="285" spans="2:50" ht="12.95" customHeight="1" x14ac:dyDescent="0.25">
      <c r="B285" s="86"/>
      <c r="C285" s="70" t="s">
        <v>4</v>
      </c>
      <c r="D285" s="70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7"/>
      <c r="U285" s="144"/>
      <c r="V285" s="144"/>
      <c r="W285" s="144"/>
      <c r="X285" s="144"/>
      <c r="Y285" s="144"/>
      <c r="Z285" s="144"/>
      <c r="AA285" s="144"/>
      <c r="AB285" s="77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77"/>
      <c r="AQ285" s="147"/>
      <c r="AR285" s="147"/>
      <c r="AS285" s="147"/>
      <c r="AT285" s="147"/>
      <c r="AU285" s="147"/>
      <c r="AV285" s="147"/>
      <c r="AW285" s="147"/>
      <c r="AX285" s="87"/>
    </row>
    <row r="286" spans="2:50" ht="12.95" customHeight="1" x14ac:dyDescent="0.25">
      <c r="B286" s="86"/>
      <c r="C286" s="70" t="s">
        <v>5</v>
      </c>
      <c r="D286" s="70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7"/>
      <c r="U286" s="144"/>
      <c r="V286" s="144"/>
      <c r="W286" s="144"/>
      <c r="X286" s="144"/>
      <c r="Y286" s="144"/>
      <c r="Z286" s="144"/>
      <c r="AA286" s="144"/>
      <c r="AB286" s="77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77"/>
      <c r="AQ286" s="147"/>
      <c r="AR286" s="147"/>
      <c r="AS286" s="147"/>
      <c r="AT286" s="147"/>
      <c r="AU286" s="147"/>
      <c r="AV286" s="147"/>
      <c r="AW286" s="147"/>
      <c r="AX286" s="87"/>
    </row>
    <row r="287" spans="2:50" ht="12.95" customHeight="1" x14ac:dyDescent="0.25">
      <c r="B287" s="86"/>
      <c r="C287" s="70" t="s">
        <v>6</v>
      </c>
      <c r="D287" s="70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7"/>
      <c r="U287" s="144"/>
      <c r="V287" s="144"/>
      <c r="W287" s="144"/>
      <c r="X287" s="144"/>
      <c r="Y287" s="144"/>
      <c r="Z287" s="144"/>
      <c r="AA287" s="144"/>
      <c r="AB287" s="77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77"/>
      <c r="AQ287" s="147"/>
      <c r="AR287" s="147"/>
      <c r="AS287" s="147"/>
      <c r="AT287" s="147"/>
      <c r="AU287" s="147"/>
      <c r="AV287" s="147"/>
      <c r="AW287" s="147"/>
      <c r="AX287" s="87"/>
    </row>
    <row r="288" spans="2:50" ht="4.5" customHeight="1" x14ac:dyDescent="0.25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1"/>
    </row>
    <row r="289" spans="2:50" ht="4.5" customHeight="1" x14ac:dyDescent="0.25"/>
    <row r="290" spans="2:50" ht="4.5" customHeight="1" x14ac:dyDescent="0.25">
      <c r="B290" s="83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5"/>
    </row>
    <row r="291" spans="2:50" ht="12.95" customHeight="1" x14ac:dyDescent="0.25">
      <c r="B291" s="86"/>
      <c r="C291" s="76" t="s">
        <v>326</v>
      </c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87"/>
    </row>
    <row r="292" spans="2:50" ht="5.0999999999999996" customHeight="1" x14ac:dyDescent="0.25">
      <c r="B292" s="86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87"/>
    </row>
    <row r="293" spans="2:50" ht="20.45" customHeight="1" x14ac:dyDescent="0.25">
      <c r="B293" s="86"/>
      <c r="C293" s="134" t="s">
        <v>381</v>
      </c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 t="str">
        <f>prl!K31</f>
        <v/>
      </c>
      <c r="AN293" s="82" t="s">
        <v>9</v>
      </c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87"/>
    </row>
    <row r="294" spans="2:50" ht="5.0999999999999996" customHeight="1" x14ac:dyDescent="0.25">
      <c r="B294" s="86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87"/>
    </row>
    <row r="295" spans="2:50" ht="12.95" customHeight="1" x14ac:dyDescent="0.25">
      <c r="B295" s="86"/>
      <c r="C295" s="70"/>
      <c r="D295" s="70"/>
      <c r="E295" s="204" t="s">
        <v>318</v>
      </c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70"/>
      <c r="AC295" s="70" t="s">
        <v>473</v>
      </c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121" t="s">
        <v>300</v>
      </c>
      <c r="AR295" s="70"/>
      <c r="AS295" s="70"/>
      <c r="AT295" s="70"/>
      <c r="AU295" s="70"/>
      <c r="AV295" s="70"/>
      <c r="AW295" s="70" t="s">
        <v>8</v>
      </c>
      <c r="AX295" s="87"/>
    </row>
    <row r="296" spans="2:50" ht="12.95" customHeight="1" x14ac:dyDescent="0.25">
      <c r="B296" s="86"/>
      <c r="C296" s="70" t="s">
        <v>3</v>
      </c>
      <c r="D296" s="70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77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77"/>
      <c r="AQ296" s="147"/>
      <c r="AR296" s="147"/>
      <c r="AS296" s="147"/>
      <c r="AT296" s="147"/>
      <c r="AU296" s="147"/>
      <c r="AV296" s="147"/>
      <c r="AW296" s="147"/>
      <c r="AX296" s="87"/>
    </row>
    <row r="297" spans="2:50" ht="12.95" customHeight="1" x14ac:dyDescent="0.25">
      <c r="B297" s="86"/>
      <c r="C297" s="70" t="s">
        <v>4</v>
      </c>
      <c r="D297" s="70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77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77"/>
      <c r="AQ297" s="147"/>
      <c r="AR297" s="147"/>
      <c r="AS297" s="147"/>
      <c r="AT297" s="147"/>
      <c r="AU297" s="147"/>
      <c r="AV297" s="147"/>
      <c r="AW297" s="147"/>
      <c r="AX297" s="87"/>
    </row>
    <row r="298" spans="2:50" ht="12.95" customHeight="1" x14ac:dyDescent="0.25">
      <c r="B298" s="86"/>
      <c r="C298" s="70" t="s">
        <v>5</v>
      </c>
      <c r="D298" s="70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77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77"/>
      <c r="AQ298" s="147"/>
      <c r="AR298" s="147"/>
      <c r="AS298" s="147"/>
      <c r="AT298" s="147"/>
      <c r="AU298" s="147"/>
      <c r="AV298" s="147"/>
      <c r="AW298" s="147"/>
      <c r="AX298" s="87"/>
    </row>
    <row r="299" spans="2:50" ht="12.95" customHeight="1" x14ac:dyDescent="0.25">
      <c r="B299" s="86"/>
      <c r="C299" s="70" t="s">
        <v>6</v>
      </c>
      <c r="D299" s="70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77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77"/>
      <c r="AQ299" s="147"/>
      <c r="AR299" s="147"/>
      <c r="AS299" s="147"/>
      <c r="AT299" s="147"/>
      <c r="AU299" s="147"/>
      <c r="AV299" s="147"/>
      <c r="AW299" s="147"/>
      <c r="AX299" s="87"/>
    </row>
    <row r="300" spans="2:50" ht="12.6" customHeight="1" x14ac:dyDescent="0.25">
      <c r="B300" s="86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87"/>
    </row>
    <row r="301" spans="2:50" s="97" customFormat="1" ht="19.899999999999999" customHeight="1" x14ac:dyDescent="0.25">
      <c r="B301" s="94"/>
      <c r="C301" s="127" t="s">
        <v>8</v>
      </c>
      <c r="D301" s="95"/>
      <c r="E301" s="152" t="s">
        <v>448</v>
      </c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96"/>
    </row>
    <row r="302" spans="2:50" s="97" customFormat="1" ht="4.5" customHeight="1" x14ac:dyDescent="0.25">
      <c r="B302" s="98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100"/>
    </row>
    <row r="303" spans="2:50" ht="4.5" customHeight="1" x14ac:dyDescent="0.25"/>
    <row r="304" spans="2:50" ht="4.5" customHeight="1" x14ac:dyDescent="0.25">
      <c r="B304" s="83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5"/>
    </row>
    <row r="305" spans="2:50" ht="12.95" customHeight="1" x14ac:dyDescent="0.25">
      <c r="B305" s="86"/>
      <c r="C305" s="76" t="s">
        <v>327</v>
      </c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87"/>
    </row>
    <row r="306" spans="2:50" ht="5.0999999999999996" customHeight="1" x14ac:dyDescent="0.25">
      <c r="B306" s="86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87"/>
    </row>
    <row r="307" spans="2:50" ht="12.95" customHeight="1" x14ac:dyDescent="0.25">
      <c r="B307" s="86"/>
      <c r="C307" s="134" t="s">
        <v>382</v>
      </c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43" t="str">
        <f>prl!K32</f>
        <v/>
      </c>
      <c r="AH307" s="143"/>
      <c r="AI307" s="143"/>
      <c r="AJ307" s="143"/>
      <c r="AK307" s="143"/>
      <c r="AL307" s="143"/>
      <c r="AM307" s="143"/>
      <c r="AN307" s="82" t="s">
        <v>9</v>
      </c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87"/>
    </row>
    <row r="308" spans="2:50" ht="5.0999999999999996" customHeight="1" x14ac:dyDescent="0.25">
      <c r="B308" s="86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87"/>
    </row>
    <row r="309" spans="2:50" ht="12.95" customHeight="1" x14ac:dyDescent="0.25">
      <c r="B309" s="86"/>
      <c r="C309" s="70"/>
      <c r="D309" s="70"/>
      <c r="E309" s="121" t="s">
        <v>328</v>
      </c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121" t="s">
        <v>329</v>
      </c>
      <c r="V309" s="70"/>
      <c r="W309" s="70"/>
      <c r="X309" s="70"/>
      <c r="Y309" s="70"/>
      <c r="Z309" s="70"/>
      <c r="AA309" s="121" t="s">
        <v>330</v>
      </c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121" t="s">
        <v>300</v>
      </c>
      <c r="AR309" s="70"/>
      <c r="AS309" s="70"/>
      <c r="AT309" s="70"/>
      <c r="AU309" s="70"/>
      <c r="AV309" s="70"/>
      <c r="AW309" s="70" t="s">
        <v>8</v>
      </c>
      <c r="AX309" s="87"/>
    </row>
    <row r="310" spans="2:50" ht="12.95" customHeight="1" x14ac:dyDescent="0.25">
      <c r="B310" s="86"/>
      <c r="C310" s="70" t="s">
        <v>3</v>
      </c>
      <c r="D310" s="70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7"/>
      <c r="U310" s="144"/>
      <c r="V310" s="144"/>
      <c r="W310" s="144"/>
      <c r="X310" s="144"/>
      <c r="Y310" s="144"/>
      <c r="Z310" s="77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77"/>
      <c r="AQ310" s="147"/>
      <c r="AR310" s="147"/>
      <c r="AS310" s="147"/>
      <c r="AT310" s="147"/>
      <c r="AU310" s="147"/>
      <c r="AV310" s="147"/>
      <c r="AW310" s="147"/>
      <c r="AX310" s="87"/>
    </row>
    <row r="311" spans="2:50" ht="12.95" customHeight="1" x14ac:dyDescent="0.25">
      <c r="B311" s="86"/>
      <c r="C311" s="70" t="s">
        <v>4</v>
      </c>
      <c r="D311" s="70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7"/>
      <c r="U311" s="144"/>
      <c r="V311" s="144"/>
      <c r="W311" s="144"/>
      <c r="X311" s="144"/>
      <c r="Y311" s="144"/>
      <c r="Z311" s="77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77"/>
      <c r="AQ311" s="147"/>
      <c r="AR311" s="147"/>
      <c r="AS311" s="147"/>
      <c r="AT311" s="147"/>
      <c r="AU311" s="147"/>
      <c r="AV311" s="147"/>
      <c r="AW311" s="147"/>
      <c r="AX311" s="87"/>
    </row>
    <row r="312" spans="2:50" ht="12.95" customHeight="1" x14ac:dyDescent="0.25">
      <c r="B312" s="86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87"/>
    </row>
    <row r="313" spans="2:50" s="97" customFormat="1" ht="20.45" customHeight="1" x14ac:dyDescent="0.25">
      <c r="B313" s="94"/>
      <c r="C313" s="127" t="s">
        <v>8</v>
      </c>
      <c r="D313" s="95"/>
      <c r="E313" s="152" t="s">
        <v>448</v>
      </c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3"/>
    </row>
    <row r="314" spans="2:50" s="97" customFormat="1" ht="12.95" customHeight="1" x14ac:dyDescent="0.25">
      <c r="B314" s="94"/>
      <c r="C314" s="95"/>
      <c r="D314" s="95"/>
      <c r="E314" s="95" t="s">
        <v>383</v>
      </c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6"/>
    </row>
    <row r="315" spans="2:50" ht="5.0999999999999996" customHeight="1" x14ac:dyDescent="0.25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1"/>
    </row>
    <row r="316" spans="2:50" ht="5.0999999999999996" customHeight="1" x14ac:dyDescent="0.25"/>
    <row r="317" spans="2:50" ht="5.0999999999999996" customHeight="1" x14ac:dyDescent="0.25">
      <c r="B317" s="83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5"/>
    </row>
    <row r="318" spans="2:50" ht="12.95" customHeight="1" x14ac:dyDescent="0.25">
      <c r="B318" s="86"/>
      <c r="C318" s="76" t="s">
        <v>385</v>
      </c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87"/>
    </row>
    <row r="319" spans="2:50" ht="5.0999999999999996" customHeight="1" x14ac:dyDescent="0.25">
      <c r="B319" s="86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87"/>
    </row>
    <row r="320" spans="2:50" ht="12.95" customHeight="1" x14ac:dyDescent="0.25">
      <c r="B320" s="86"/>
      <c r="C320" s="70" t="s">
        <v>386</v>
      </c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82" t="s">
        <v>9</v>
      </c>
      <c r="AO320" s="146" t="s">
        <v>531</v>
      </c>
      <c r="AP320" s="146"/>
      <c r="AQ320" s="146"/>
      <c r="AR320" s="146"/>
      <c r="AS320" s="146"/>
      <c r="AT320" s="146"/>
      <c r="AU320" s="146"/>
      <c r="AV320" s="146"/>
      <c r="AW320" s="146"/>
      <c r="AX320" s="87"/>
    </row>
    <row r="321" spans="2:50" ht="12.95" customHeight="1" x14ac:dyDescent="0.25">
      <c r="B321" s="86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87"/>
    </row>
    <row r="322" spans="2:50" ht="12.95" customHeight="1" x14ac:dyDescent="0.25">
      <c r="B322" s="86"/>
      <c r="C322" s="95" t="s">
        <v>387</v>
      </c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87"/>
    </row>
    <row r="323" spans="2:50" ht="5.0999999999999996" customHeight="1" x14ac:dyDescent="0.25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1"/>
    </row>
    <row r="324" spans="2:50" ht="5.0999999999999996" customHeight="1" x14ac:dyDescent="0.25"/>
    <row r="325" spans="2:50" ht="5.0999999999999996" customHeight="1" x14ac:dyDescent="0.25">
      <c r="B325" s="83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5"/>
    </row>
    <row r="326" spans="2:50" ht="12.95" customHeight="1" x14ac:dyDescent="0.25">
      <c r="B326" s="86"/>
      <c r="C326" s="76" t="s">
        <v>388</v>
      </c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87"/>
    </row>
    <row r="327" spans="2:50" ht="5.0999999999999996" customHeight="1" x14ac:dyDescent="0.25">
      <c r="B327" s="86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87"/>
    </row>
    <row r="328" spans="2:50" ht="12.75" customHeight="1" x14ac:dyDescent="0.25">
      <c r="B328" s="86"/>
      <c r="C328" s="163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5"/>
      <c r="AX328" s="87"/>
    </row>
    <row r="329" spans="2:50" ht="12.95" customHeight="1" x14ac:dyDescent="0.25">
      <c r="B329" s="86"/>
      <c r="C329" s="166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8"/>
      <c r="AX329" s="87"/>
    </row>
    <row r="330" spans="2:50" ht="12.95" customHeight="1" x14ac:dyDescent="0.25">
      <c r="B330" s="86"/>
      <c r="C330" s="166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8"/>
      <c r="AX330" s="87"/>
    </row>
    <row r="331" spans="2:50" ht="12.95" customHeight="1" x14ac:dyDescent="0.25">
      <c r="B331" s="86"/>
      <c r="C331" s="169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1"/>
      <c r="AX331" s="87"/>
    </row>
    <row r="332" spans="2:50" ht="5.0999999999999996" customHeight="1" x14ac:dyDescent="0.25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1"/>
    </row>
    <row r="336" spans="2:50" ht="12.95" customHeight="1" x14ac:dyDescent="0.25">
      <c r="B336" s="78"/>
      <c r="C336" s="79" t="s">
        <v>389</v>
      </c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80"/>
    </row>
    <row r="337" spans="2:50" ht="5.0999999999999996" customHeight="1" x14ac:dyDescent="0.25"/>
    <row r="338" spans="2:50" ht="5.0999999999999996" customHeight="1" x14ac:dyDescent="0.25">
      <c r="B338" s="83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5"/>
    </row>
    <row r="339" spans="2:50" ht="12.95" customHeight="1" x14ac:dyDescent="0.25">
      <c r="B339" s="86"/>
      <c r="C339" s="76" t="s">
        <v>333</v>
      </c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87"/>
    </row>
    <row r="340" spans="2:50" ht="5.0999999999999996" customHeight="1" x14ac:dyDescent="0.25">
      <c r="B340" s="86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87"/>
    </row>
    <row r="341" spans="2:50" ht="12.95" customHeight="1" x14ac:dyDescent="0.25">
      <c r="B341" s="86"/>
      <c r="C341" s="70" t="s">
        <v>390</v>
      </c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156" t="str">
        <f>prl!K36</f>
        <v/>
      </c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70"/>
      <c r="AN341" s="82" t="s">
        <v>9</v>
      </c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87"/>
    </row>
    <row r="342" spans="2:50" ht="5.0999999999999996" customHeight="1" x14ac:dyDescent="0.25">
      <c r="B342" s="86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87"/>
    </row>
    <row r="343" spans="2:50" ht="12.95" customHeight="1" x14ac:dyDescent="0.25">
      <c r="B343" s="86"/>
      <c r="C343" s="70"/>
      <c r="D343" s="70"/>
      <c r="E343" s="121" t="s">
        <v>332</v>
      </c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151" t="s">
        <v>311</v>
      </c>
      <c r="V343" s="151"/>
      <c r="W343" s="151"/>
      <c r="X343" s="151"/>
      <c r="Y343" s="151"/>
      <c r="Z343" s="151"/>
      <c r="AA343" s="151"/>
      <c r="AB343" s="70"/>
      <c r="AC343" s="121" t="s">
        <v>325</v>
      </c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121" t="s">
        <v>300</v>
      </c>
      <c r="AR343" s="70"/>
      <c r="AS343" s="70"/>
      <c r="AT343" s="70"/>
      <c r="AU343" s="70"/>
      <c r="AV343" s="70"/>
      <c r="AW343" s="70"/>
      <c r="AX343" s="87"/>
    </row>
    <row r="344" spans="2:50" ht="12.95" customHeight="1" x14ac:dyDescent="0.25">
      <c r="B344" s="86"/>
      <c r="C344" s="70" t="s">
        <v>3</v>
      </c>
      <c r="D344" s="70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77"/>
      <c r="U344" s="144"/>
      <c r="V344" s="144"/>
      <c r="W344" s="144"/>
      <c r="X344" s="144"/>
      <c r="Y344" s="144"/>
      <c r="Z344" s="144"/>
      <c r="AA344" s="144"/>
      <c r="AB344" s="77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77"/>
      <c r="AQ344" s="147"/>
      <c r="AR344" s="147"/>
      <c r="AS344" s="147"/>
      <c r="AT344" s="147"/>
      <c r="AU344" s="147"/>
      <c r="AV344" s="147"/>
      <c r="AW344" s="147"/>
      <c r="AX344" s="87"/>
    </row>
    <row r="345" spans="2:50" ht="12.95" customHeight="1" x14ac:dyDescent="0.25">
      <c r="B345" s="86"/>
      <c r="C345" s="70" t="s">
        <v>4</v>
      </c>
      <c r="D345" s="70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77"/>
      <c r="U345" s="144"/>
      <c r="V345" s="144"/>
      <c r="W345" s="144"/>
      <c r="X345" s="144"/>
      <c r="Y345" s="144"/>
      <c r="Z345" s="144"/>
      <c r="AA345" s="144"/>
      <c r="AB345" s="77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77"/>
      <c r="AQ345" s="147"/>
      <c r="AR345" s="147"/>
      <c r="AS345" s="147"/>
      <c r="AT345" s="147"/>
      <c r="AU345" s="147"/>
      <c r="AV345" s="147"/>
      <c r="AW345" s="147"/>
      <c r="AX345" s="87"/>
    </row>
    <row r="346" spans="2:50" ht="12.95" customHeight="1" x14ac:dyDescent="0.25">
      <c r="B346" s="86"/>
      <c r="C346" s="70" t="s">
        <v>5</v>
      </c>
      <c r="D346" s="70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77"/>
      <c r="U346" s="144"/>
      <c r="V346" s="144"/>
      <c r="W346" s="144"/>
      <c r="X346" s="144"/>
      <c r="Y346" s="144"/>
      <c r="Z346" s="144"/>
      <c r="AA346" s="144"/>
      <c r="AB346" s="77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77"/>
      <c r="AQ346" s="147"/>
      <c r="AR346" s="147"/>
      <c r="AS346" s="147"/>
      <c r="AT346" s="147"/>
      <c r="AU346" s="147"/>
      <c r="AV346" s="147"/>
      <c r="AW346" s="147"/>
      <c r="AX346" s="87"/>
    </row>
    <row r="347" spans="2:50" ht="12.95" customHeight="1" x14ac:dyDescent="0.25">
      <c r="B347" s="86"/>
      <c r="C347" s="70" t="s">
        <v>6</v>
      </c>
      <c r="D347" s="70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77"/>
      <c r="U347" s="144"/>
      <c r="V347" s="144"/>
      <c r="W347" s="144"/>
      <c r="X347" s="144"/>
      <c r="Y347" s="144"/>
      <c r="Z347" s="144"/>
      <c r="AA347" s="144"/>
      <c r="AB347" s="77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77"/>
      <c r="AQ347" s="147"/>
      <c r="AR347" s="147"/>
      <c r="AS347" s="147"/>
      <c r="AT347" s="147"/>
      <c r="AU347" s="147"/>
      <c r="AV347" s="147"/>
      <c r="AW347" s="147"/>
      <c r="AX347" s="87"/>
    </row>
    <row r="348" spans="2:50" ht="5.0999999999999996" customHeight="1" x14ac:dyDescent="0.25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1"/>
    </row>
    <row r="349" spans="2:50" ht="5.0999999999999996" customHeight="1" x14ac:dyDescent="0.25"/>
    <row r="350" spans="2:50" ht="5.0999999999999996" customHeight="1" x14ac:dyDescent="0.25">
      <c r="B350" s="83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5"/>
    </row>
    <row r="351" spans="2:50" ht="12.95" customHeight="1" x14ac:dyDescent="0.25">
      <c r="B351" s="86"/>
      <c r="C351" s="76" t="s">
        <v>334</v>
      </c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155" t="str">
        <f>prl!K37</f>
        <v/>
      </c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76"/>
      <c r="AV351" s="76"/>
      <c r="AW351" s="76"/>
      <c r="AX351" s="87"/>
    </row>
    <row r="352" spans="2:50" ht="5.0999999999999996" customHeight="1" x14ac:dyDescent="0.25">
      <c r="B352" s="86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87"/>
    </row>
    <row r="353" spans="2:50" ht="19.899999999999999" customHeight="1" x14ac:dyDescent="0.25">
      <c r="B353" s="208" t="s">
        <v>391</v>
      </c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82" t="s">
        <v>9</v>
      </c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87"/>
    </row>
    <row r="354" spans="2:50" ht="5.0999999999999996" customHeight="1" x14ac:dyDescent="0.25">
      <c r="B354" s="86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87"/>
    </row>
    <row r="355" spans="2:50" ht="12.95" customHeight="1" x14ac:dyDescent="0.25">
      <c r="B355" s="86"/>
      <c r="C355" s="70"/>
      <c r="D355" s="70"/>
      <c r="E355" s="121" t="s">
        <v>332</v>
      </c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151" t="s">
        <v>311</v>
      </c>
      <c r="V355" s="151"/>
      <c r="W355" s="151"/>
      <c r="X355" s="151"/>
      <c r="Y355" s="151"/>
      <c r="Z355" s="151"/>
      <c r="AA355" s="151"/>
      <c r="AB355" s="70"/>
      <c r="AC355" s="70" t="s">
        <v>319</v>
      </c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121" t="s">
        <v>300</v>
      </c>
      <c r="AR355" s="70"/>
      <c r="AS355" s="70"/>
      <c r="AT355" s="70"/>
      <c r="AU355" s="70"/>
      <c r="AV355" s="70"/>
      <c r="AW355" s="70"/>
      <c r="AX355" s="87"/>
    </row>
    <row r="356" spans="2:50" ht="12.95" customHeight="1" x14ac:dyDescent="0.25">
      <c r="B356" s="86"/>
      <c r="C356" s="70" t="s">
        <v>3</v>
      </c>
      <c r="D356" s="70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77"/>
      <c r="U356" s="144"/>
      <c r="V356" s="144"/>
      <c r="W356" s="144"/>
      <c r="X356" s="144"/>
      <c r="Y356" s="144"/>
      <c r="Z356" s="144"/>
      <c r="AA356" s="144"/>
      <c r="AB356" s="77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77"/>
      <c r="AQ356" s="147"/>
      <c r="AR356" s="147"/>
      <c r="AS356" s="147"/>
      <c r="AT356" s="147"/>
      <c r="AU356" s="147"/>
      <c r="AV356" s="147"/>
      <c r="AW356" s="147"/>
      <c r="AX356" s="87"/>
    </row>
    <row r="357" spans="2:50" ht="12.95" customHeight="1" x14ac:dyDescent="0.25">
      <c r="B357" s="86"/>
      <c r="C357" s="70" t="s">
        <v>4</v>
      </c>
      <c r="D357" s="70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77"/>
      <c r="U357" s="144"/>
      <c r="V357" s="144"/>
      <c r="W357" s="144"/>
      <c r="X357" s="144"/>
      <c r="Y357" s="144"/>
      <c r="Z357" s="144"/>
      <c r="AA357" s="144"/>
      <c r="AB357" s="77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77"/>
      <c r="AQ357" s="147"/>
      <c r="AR357" s="147"/>
      <c r="AS357" s="147"/>
      <c r="AT357" s="147"/>
      <c r="AU357" s="147"/>
      <c r="AV357" s="147"/>
      <c r="AW357" s="147"/>
      <c r="AX357" s="87"/>
    </row>
    <row r="358" spans="2:50" ht="12.95" customHeight="1" x14ac:dyDescent="0.25">
      <c r="B358" s="86"/>
      <c r="C358" s="70" t="s">
        <v>5</v>
      </c>
      <c r="D358" s="70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77"/>
      <c r="U358" s="144"/>
      <c r="V358" s="144"/>
      <c r="W358" s="144"/>
      <c r="X358" s="144"/>
      <c r="Y358" s="144"/>
      <c r="Z358" s="144"/>
      <c r="AA358" s="144"/>
      <c r="AB358" s="77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77"/>
      <c r="AQ358" s="147"/>
      <c r="AR358" s="147"/>
      <c r="AS358" s="147"/>
      <c r="AT358" s="147"/>
      <c r="AU358" s="147"/>
      <c r="AV358" s="147"/>
      <c r="AW358" s="147"/>
      <c r="AX358" s="87"/>
    </row>
    <row r="359" spans="2:50" ht="12.95" customHeight="1" x14ac:dyDescent="0.25">
      <c r="B359" s="86"/>
      <c r="C359" s="70" t="s">
        <v>6</v>
      </c>
      <c r="D359" s="70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77"/>
      <c r="U359" s="144"/>
      <c r="V359" s="144"/>
      <c r="W359" s="144"/>
      <c r="X359" s="144"/>
      <c r="Y359" s="144"/>
      <c r="Z359" s="144"/>
      <c r="AA359" s="144"/>
      <c r="AB359" s="77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77"/>
      <c r="AQ359" s="147"/>
      <c r="AR359" s="147"/>
      <c r="AS359" s="147"/>
      <c r="AT359" s="147"/>
      <c r="AU359" s="147"/>
      <c r="AV359" s="147"/>
      <c r="AW359" s="147"/>
      <c r="AX359" s="87"/>
    </row>
    <row r="360" spans="2:50" ht="5.0999999999999996" customHeight="1" x14ac:dyDescent="0.25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1"/>
    </row>
    <row r="361" spans="2:50" ht="5.0999999999999996" customHeight="1" x14ac:dyDescent="0.25"/>
    <row r="362" spans="2:50" ht="5.0999999999999996" customHeight="1" x14ac:dyDescent="0.25">
      <c r="B362" s="83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5"/>
    </row>
    <row r="363" spans="2:50" ht="12.95" customHeight="1" x14ac:dyDescent="0.25">
      <c r="B363" s="86"/>
      <c r="C363" s="76" t="s">
        <v>335</v>
      </c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155" t="str">
        <f>prl!K38</f>
        <v/>
      </c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87"/>
    </row>
    <row r="364" spans="2:50" ht="5.0999999999999996" customHeight="1" x14ac:dyDescent="0.25">
      <c r="B364" s="8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87"/>
    </row>
    <row r="365" spans="2:50" ht="19.899999999999999" customHeight="1" x14ac:dyDescent="0.25">
      <c r="B365" s="86"/>
      <c r="C365" s="150" t="s">
        <v>392</v>
      </c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82" t="s">
        <v>9</v>
      </c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87"/>
    </row>
    <row r="366" spans="2:50" ht="5.0999999999999996" customHeight="1" x14ac:dyDescent="0.25">
      <c r="B366" s="86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87"/>
    </row>
    <row r="367" spans="2:50" ht="12.95" customHeight="1" x14ac:dyDescent="0.25">
      <c r="B367" s="86"/>
      <c r="C367" s="70"/>
      <c r="D367" s="70"/>
      <c r="E367" s="121" t="s">
        <v>332</v>
      </c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151" t="s">
        <v>311</v>
      </c>
      <c r="V367" s="151"/>
      <c r="W367" s="151"/>
      <c r="X367" s="151"/>
      <c r="Y367" s="151"/>
      <c r="Z367" s="151"/>
      <c r="AA367" s="151"/>
      <c r="AB367" s="70"/>
      <c r="AC367" s="121" t="s">
        <v>319</v>
      </c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121" t="s">
        <v>300</v>
      </c>
      <c r="AR367" s="70"/>
      <c r="AS367" s="70"/>
      <c r="AT367" s="70"/>
      <c r="AU367" s="70"/>
      <c r="AV367" s="70"/>
      <c r="AW367" s="70"/>
      <c r="AX367" s="87"/>
    </row>
    <row r="368" spans="2:50" ht="12.95" customHeight="1" x14ac:dyDescent="0.25">
      <c r="B368" s="86"/>
      <c r="C368" s="70" t="s">
        <v>3</v>
      </c>
      <c r="D368" s="70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77"/>
      <c r="U368" s="144"/>
      <c r="V368" s="144"/>
      <c r="W368" s="144"/>
      <c r="X368" s="144"/>
      <c r="Y368" s="144"/>
      <c r="Z368" s="144"/>
      <c r="AA368" s="144"/>
      <c r="AB368" s="77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77"/>
      <c r="AQ368" s="147"/>
      <c r="AR368" s="147"/>
      <c r="AS368" s="147"/>
      <c r="AT368" s="147"/>
      <c r="AU368" s="147"/>
      <c r="AV368" s="147"/>
      <c r="AW368" s="147"/>
      <c r="AX368" s="87"/>
    </row>
    <row r="369" spans="2:50" ht="12.95" customHeight="1" x14ac:dyDescent="0.25">
      <c r="B369" s="86"/>
      <c r="C369" s="70" t="s">
        <v>4</v>
      </c>
      <c r="D369" s="70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77"/>
      <c r="U369" s="144"/>
      <c r="V369" s="144"/>
      <c r="W369" s="144"/>
      <c r="X369" s="144"/>
      <c r="Y369" s="144"/>
      <c r="Z369" s="144"/>
      <c r="AA369" s="144"/>
      <c r="AB369" s="77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77"/>
      <c r="AQ369" s="147"/>
      <c r="AR369" s="147"/>
      <c r="AS369" s="147"/>
      <c r="AT369" s="147"/>
      <c r="AU369" s="147"/>
      <c r="AV369" s="147"/>
      <c r="AW369" s="147"/>
      <c r="AX369" s="87"/>
    </row>
    <row r="370" spans="2:50" ht="12.95" customHeight="1" x14ac:dyDescent="0.25">
      <c r="B370" s="86"/>
      <c r="C370" s="70" t="s">
        <v>5</v>
      </c>
      <c r="D370" s="70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77"/>
      <c r="U370" s="144"/>
      <c r="V370" s="144"/>
      <c r="W370" s="144"/>
      <c r="X370" s="144"/>
      <c r="Y370" s="144"/>
      <c r="Z370" s="144"/>
      <c r="AA370" s="144"/>
      <c r="AB370" s="77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77"/>
      <c r="AQ370" s="147"/>
      <c r="AR370" s="147"/>
      <c r="AS370" s="147"/>
      <c r="AT370" s="147"/>
      <c r="AU370" s="147"/>
      <c r="AV370" s="147"/>
      <c r="AW370" s="147"/>
      <c r="AX370" s="87"/>
    </row>
    <row r="371" spans="2:50" ht="12.95" customHeight="1" x14ac:dyDescent="0.25">
      <c r="B371" s="86"/>
      <c r="C371" s="70" t="s">
        <v>6</v>
      </c>
      <c r="D371" s="70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77"/>
      <c r="U371" s="144"/>
      <c r="V371" s="144"/>
      <c r="W371" s="144"/>
      <c r="X371" s="144"/>
      <c r="Y371" s="144"/>
      <c r="Z371" s="144"/>
      <c r="AA371" s="144"/>
      <c r="AB371" s="77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77"/>
      <c r="AQ371" s="147"/>
      <c r="AR371" s="147"/>
      <c r="AS371" s="147"/>
      <c r="AT371" s="147"/>
      <c r="AU371" s="147"/>
      <c r="AV371" s="147"/>
      <c r="AW371" s="147"/>
      <c r="AX371" s="87"/>
    </row>
    <row r="372" spans="2:50" ht="5.0999999999999996" customHeight="1" x14ac:dyDescent="0.25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1"/>
    </row>
    <row r="373" spans="2:50" ht="5.0999999999999996" customHeight="1" x14ac:dyDescent="0.25"/>
    <row r="374" spans="2:50" ht="5.0999999999999996" customHeight="1" x14ac:dyDescent="0.25">
      <c r="B374" s="83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5"/>
    </row>
    <row r="375" spans="2:50" ht="20.45" customHeight="1" x14ac:dyDescent="0.25">
      <c r="B375" s="86"/>
      <c r="C375" s="154" t="s">
        <v>449</v>
      </c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87"/>
    </row>
    <row r="376" spans="2:50" ht="5.0999999999999996" customHeight="1" x14ac:dyDescent="0.25">
      <c r="B376" s="86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87"/>
    </row>
    <row r="377" spans="2:50" ht="20.45" customHeight="1" x14ac:dyDescent="0.25">
      <c r="B377" s="86"/>
      <c r="C377" s="150" t="s">
        <v>479</v>
      </c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82" t="s">
        <v>9</v>
      </c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87"/>
    </row>
    <row r="378" spans="2:50" ht="5.0999999999999996" customHeight="1" x14ac:dyDescent="0.25">
      <c r="B378" s="86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87"/>
    </row>
    <row r="379" spans="2:50" ht="12.95" customHeight="1" x14ac:dyDescent="0.25">
      <c r="B379" s="86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156" t="str">
        <f>IF(prl!O29=4,prl!Q40,"")</f>
        <v/>
      </c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70"/>
      <c r="AI379" s="188" t="s">
        <v>394</v>
      </c>
      <c r="AJ379" s="188"/>
      <c r="AK379" s="188"/>
      <c r="AL379" s="188"/>
      <c r="AM379" s="188"/>
      <c r="AN379" s="188"/>
      <c r="AO379" s="188"/>
      <c r="AP379" s="70"/>
      <c r="AQ379" s="121" t="s">
        <v>300</v>
      </c>
      <c r="AR379" s="70"/>
      <c r="AS379" s="70"/>
      <c r="AT379" s="70"/>
      <c r="AU379" s="70"/>
      <c r="AV379" s="70"/>
      <c r="AW379" s="101" t="s">
        <v>8</v>
      </c>
      <c r="AX379" s="87"/>
    </row>
    <row r="380" spans="2:50" ht="12.95" customHeight="1" x14ac:dyDescent="0.25">
      <c r="B380" s="86"/>
      <c r="C380" s="70" t="s">
        <v>393</v>
      </c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I380" s="205"/>
      <c r="AJ380" s="205"/>
      <c r="AK380" s="205"/>
      <c r="AL380" s="205"/>
      <c r="AM380" s="205"/>
      <c r="AN380" s="205"/>
      <c r="AO380" s="205"/>
      <c r="AP380" s="70"/>
      <c r="AQ380" s="176"/>
      <c r="AR380" s="176"/>
      <c r="AS380" s="176"/>
      <c r="AT380" s="176"/>
      <c r="AU380" s="176"/>
      <c r="AV380" s="176"/>
      <c r="AW380" s="176"/>
      <c r="AX380" s="87"/>
    </row>
    <row r="381" spans="2:50" ht="12.95" customHeight="1" x14ac:dyDescent="0.25">
      <c r="B381" s="86"/>
      <c r="C381" s="70" t="s">
        <v>395</v>
      </c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205"/>
      <c r="AJ381" s="205"/>
      <c r="AK381" s="205"/>
      <c r="AL381" s="205"/>
      <c r="AM381" s="205"/>
      <c r="AN381" s="205"/>
      <c r="AO381" s="205"/>
      <c r="AP381" s="70"/>
      <c r="AQ381" s="206" t="str">
        <f>IF(AO377="Non","",prl!G40)</f>
        <v/>
      </c>
      <c r="AR381" s="206"/>
      <c r="AS381" s="206"/>
      <c r="AT381" s="206"/>
      <c r="AU381" s="206"/>
      <c r="AV381" s="206"/>
      <c r="AW381" s="206"/>
      <c r="AX381" s="87"/>
    </row>
    <row r="382" spans="2:50" ht="12.95" customHeight="1" x14ac:dyDescent="0.25">
      <c r="B382" s="86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P382" s="70"/>
      <c r="AQ382" s="70"/>
      <c r="AR382" s="70"/>
      <c r="AS382" s="70"/>
      <c r="AT382" s="70"/>
      <c r="AU382" s="70"/>
      <c r="AV382" s="70"/>
      <c r="AW382" s="70"/>
      <c r="AX382" s="87"/>
    </row>
    <row r="383" spans="2:50" s="97" customFormat="1" ht="12.95" customHeight="1" x14ac:dyDescent="0.25">
      <c r="B383" s="94"/>
      <c r="C383" s="95" t="s">
        <v>8</v>
      </c>
      <c r="D383" s="95"/>
      <c r="E383" s="95" t="s">
        <v>396</v>
      </c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P383" s="95"/>
      <c r="AQ383" s="95"/>
      <c r="AR383" s="95"/>
      <c r="AS383" s="95"/>
      <c r="AT383" s="95"/>
      <c r="AU383" s="95"/>
      <c r="AV383" s="95"/>
      <c r="AW383" s="95"/>
      <c r="AX383" s="96"/>
    </row>
    <row r="384" spans="2:50" ht="5.0999999999999996" customHeight="1" x14ac:dyDescent="0.25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1"/>
    </row>
    <row r="385" spans="2:50" s="70" customFormat="1" ht="5.0999999999999996" customHeight="1" x14ac:dyDescent="0.25"/>
    <row r="386" spans="2:50" ht="5.0999999999999996" customHeight="1" x14ac:dyDescent="0.25">
      <c r="B386" s="83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5"/>
    </row>
    <row r="387" spans="2:50" ht="12.95" customHeight="1" x14ac:dyDescent="0.25">
      <c r="B387" s="86"/>
      <c r="C387" s="76" t="s">
        <v>450</v>
      </c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87"/>
    </row>
    <row r="388" spans="2:50" ht="5.0999999999999996" customHeight="1" x14ac:dyDescent="0.25">
      <c r="B388" s="86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87"/>
    </row>
    <row r="389" spans="2:50" ht="12.95" customHeight="1" x14ac:dyDescent="0.25">
      <c r="B389" s="86"/>
      <c r="C389" s="70" t="s">
        <v>397</v>
      </c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82" t="s">
        <v>9</v>
      </c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87"/>
    </row>
    <row r="390" spans="2:50" ht="12.95" customHeight="1" x14ac:dyDescent="0.25">
      <c r="B390" s="86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87"/>
    </row>
    <row r="391" spans="2:50" ht="12.95" customHeight="1" x14ac:dyDescent="0.25">
      <c r="B391" s="86"/>
      <c r="C391" s="95" t="s">
        <v>398</v>
      </c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87"/>
    </row>
    <row r="392" spans="2:50" ht="5.0999999999999996" customHeight="1" x14ac:dyDescent="0.25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1"/>
    </row>
    <row r="393" spans="2:50" ht="5.0999999999999996" customHeight="1" x14ac:dyDescent="0.25"/>
    <row r="394" spans="2:50" ht="5.0999999999999996" customHeight="1" x14ac:dyDescent="0.25">
      <c r="B394" s="83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5"/>
    </row>
    <row r="395" spans="2:50" ht="12.95" customHeight="1" x14ac:dyDescent="0.25">
      <c r="B395" s="86"/>
      <c r="C395" s="76" t="s">
        <v>399</v>
      </c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87"/>
    </row>
    <row r="396" spans="2:50" ht="5.0999999999999996" customHeight="1" x14ac:dyDescent="0.25">
      <c r="B396" s="86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87"/>
    </row>
    <row r="397" spans="2:50" ht="12.75" customHeight="1" x14ac:dyDescent="0.25">
      <c r="B397" s="86"/>
      <c r="C397" s="192"/>
      <c r="D397" s="193"/>
      <c r="E397" s="193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3"/>
      <c r="AT397" s="193"/>
      <c r="AU397" s="193"/>
      <c r="AV397" s="193"/>
      <c r="AW397" s="194"/>
      <c r="AX397" s="87"/>
    </row>
    <row r="398" spans="2:50" ht="12.95" customHeight="1" x14ac:dyDescent="0.25">
      <c r="B398" s="86"/>
      <c r="C398" s="195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96"/>
      <c r="AX398" s="87"/>
    </row>
    <row r="399" spans="2:50" ht="12.95" customHeight="1" x14ac:dyDescent="0.25">
      <c r="B399" s="86"/>
      <c r="C399" s="195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96"/>
      <c r="AX399" s="87"/>
    </row>
    <row r="400" spans="2:50" ht="12.95" customHeight="1" x14ac:dyDescent="0.25">
      <c r="B400" s="86"/>
      <c r="C400" s="197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  <c r="AT400" s="198"/>
      <c r="AU400" s="198"/>
      <c r="AV400" s="198"/>
      <c r="AW400" s="199"/>
      <c r="AX400" s="87"/>
    </row>
    <row r="401" spans="2:50" ht="5.0999999999999996" customHeight="1" x14ac:dyDescent="0.25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1"/>
    </row>
    <row r="405" spans="2:50" ht="12.95" customHeight="1" x14ac:dyDescent="0.25">
      <c r="B405" s="78"/>
      <c r="C405" s="79" t="s">
        <v>400</v>
      </c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80"/>
    </row>
    <row r="406" spans="2:50" ht="5.0999999999999996" customHeight="1" x14ac:dyDescent="0.25"/>
    <row r="407" spans="2:50" ht="5.0999999999999996" customHeight="1" x14ac:dyDescent="0.25">
      <c r="B407" s="83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5"/>
    </row>
    <row r="408" spans="2:50" ht="12.95" customHeight="1" x14ac:dyDescent="0.25">
      <c r="B408" s="86"/>
      <c r="C408" s="68" t="s">
        <v>401</v>
      </c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87"/>
    </row>
    <row r="409" spans="2:50" ht="5.0999999999999996" customHeight="1" x14ac:dyDescent="0.25">
      <c r="B409" s="86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87"/>
    </row>
    <row r="410" spans="2:50" s="70" customFormat="1" ht="12.95" customHeight="1" x14ac:dyDescent="0.25">
      <c r="B410" s="86"/>
      <c r="C410" s="75" t="s">
        <v>199</v>
      </c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Q410" s="148" t="str">
        <f>prl!E6</f>
        <v/>
      </c>
      <c r="AR410" s="209"/>
      <c r="AS410" s="209"/>
      <c r="AT410" s="209"/>
      <c r="AU410" s="209"/>
      <c r="AV410" s="209"/>
      <c r="AW410" s="209"/>
      <c r="AX410" s="87"/>
    </row>
    <row r="411" spans="2:50" ht="12.95" customHeight="1" x14ac:dyDescent="0.25">
      <c r="B411" s="86"/>
      <c r="C411" s="102" t="s">
        <v>200</v>
      </c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70"/>
      <c r="AQ411" s="148" t="str">
        <f>prl!H20</f>
        <v/>
      </c>
      <c r="AR411" s="209"/>
      <c r="AS411" s="209"/>
      <c r="AT411" s="209"/>
      <c r="AU411" s="209"/>
      <c r="AV411" s="209"/>
      <c r="AW411" s="209"/>
      <c r="AX411" s="87"/>
    </row>
    <row r="412" spans="2:50" ht="12.95" customHeight="1" x14ac:dyDescent="0.25">
      <c r="B412" s="86"/>
      <c r="C412" s="102" t="s">
        <v>402</v>
      </c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70"/>
      <c r="AQ412" s="148" t="str">
        <f>prl!G21</f>
        <v/>
      </c>
      <c r="AR412" s="209"/>
      <c r="AS412" s="209"/>
      <c r="AT412" s="209"/>
      <c r="AU412" s="209"/>
      <c r="AV412" s="209"/>
      <c r="AW412" s="209"/>
      <c r="AX412" s="87"/>
    </row>
    <row r="413" spans="2:50" ht="12.95" customHeight="1" x14ac:dyDescent="0.25">
      <c r="B413" s="86"/>
      <c r="C413" s="102" t="s">
        <v>255</v>
      </c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70"/>
      <c r="AQ413" s="148" t="str">
        <f>prl!G22</f>
        <v/>
      </c>
      <c r="AR413" s="209"/>
      <c r="AS413" s="209"/>
      <c r="AT413" s="209"/>
      <c r="AU413" s="209"/>
      <c r="AV413" s="209"/>
      <c r="AW413" s="209"/>
      <c r="AX413" s="87"/>
    </row>
    <row r="414" spans="2:50" ht="12.95" customHeight="1" x14ac:dyDescent="0.25">
      <c r="B414" s="86"/>
      <c r="C414" s="102" t="s">
        <v>403</v>
      </c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70"/>
      <c r="AQ414" s="148" t="str">
        <f>prl!G23</f>
        <v/>
      </c>
      <c r="AR414" s="209"/>
      <c r="AS414" s="209"/>
      <c r="AT414" s="209"/>
      <c r="AU414" s="209"/>
      <c r="AV414" s="209"/>
      <c r="AW414" s="209"/>
      <c r="AX414" s="87"/>
    </row>
    <row r="415" spans="2:50" ht="12.95" customHeight="1" x14ac:dyDescent="0.25">
      <c r="B415" s="86"/>
      <c r="C415" s="102" t="s">
        <v>269</v>
      </c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70"/>
      <c r="AQ415" s="148" t="str">
        <f>prl!G24</f>
        <v/>
      </c>
      <c r="AR415" s="209"/>
      <c r="AS415" s="209"/>
      <c r="AT415" s="209"/>
      <c r="AU415" s="209"/>
      <c r="AV415" s="209"/>
      <c r="AW415" s="209"/>
      <c r="AX415" s="87"/>
    </row>
    <row r="416" spans="2:50" ht="12.95" customHeight="1" x14ac:dyDescent="0.25">
      <c r="B416" s="86"/>
      <c r="C416" s="102" t="s">
        <v>258</v>
      </c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70"/>
      <c r="AQ416" s="148" t="str">
        <f>prl!G25</f>
        <v/>
      </c>
      <c r="AR416" s="209"/>
      <c r="AS416" s="209"/>
      <c r="AT416" s="209"/>
      <c r="AU416" s="209"/>
      <c r="AV416" s="209"/>
      <c r="AW416" s="209"/>
      <c r="AX416" s="87"/>
    </row>
    <row r="417" spans="2:50" ht="12.95" customHeight="1" x14ac:dyDescent="0.25">
      <c r="B417" s="86"/>
      <c r="C417" s="102" t="s">
        <v>221</v>
      </c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70"/>
      <c r="AQ417" s="148" t="str">
        <f>prl!G26</f>
        <v/>
      </c>
      <c r="AR417" s="209"/>
      <c r="AS417" s="209"/>
      <c r="AT417" s="209"/>
      <c r="AU417" s="209"/>
      <c r="AV417" s="209"/>
      <c r="AW417" s="209"/>
      <c r="AX417" s="87"/>
    </row>
    <row r="418" spans="2:50" ht="12.95" customHeight="1" x14ac:dyDescent="0.25">
      <c r="B418" s="86"/>
      <c r="C418" s="102" t="s">
        <v>260</v>
      </c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70"/>
      <c r="AQ418" s="148" t="str">
        <f>prl!G27</f>
        <v/>
      </c>
      <c r="AR418" s="209"/>
      <c r="AS418" s="209"/>
      <c r="AT418" s="209"/>
      <c r="AU418" s="209"/>
      <c r="AV418" s="209"/>
      <c r="AW418" s="209"/>
      <c r="AX418" s="87"/>
    </row>
    <row r="419" spans="2:50" ht="12.95" customHeight="1" x14ac:dyDescent="0.25">
      <c r="B419" s="86"/>
      <c r="C419" s="102" t="s">
        <v>261</v>
      </c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70"/>
      <c r="AQ419" s="148" t="str">
        <f>prl!G28</f>
        <v/>
      </c>
      <c r="AR419" s="209"/>
      <c r="AS419" s="209"/>
      <c r="AT419" s="209"/>
      <c r="AU419" s="209"/>
      <c r="AV419" s="209"/>
      <c r="AW419" s="209"/>
      <c r="AX419" s="87"/>
    </row>
    <row r="420" spans="2:50" ht="12.95" customHeight="1" x14ac:dyDescent="0.25">
      <c r="B420" s="86"/>
      <c r="C420" s="102" t="s">
        <v>262</v>
      </c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70"/>
      <c r="AQ420" s="148" t="str">
        <f>prl!G29</f>
        <v/>
      </c>
      <c r="AR420" s="209"/>
      <c r="AS420" s="209"/>
      <c r="AT420" s="209"/>
      <c r="AU420" s="209"/>
      <c r="AV420" s="209"/>
      <c r="AW420" s="209"/>
      <c r="AX420" s="87"/>
    </row>
    <row r="421" spans="2:50" ht="12.95" customHeight="1" x14ac:dyDescent="0.25">
      <c r="B421" s="86"/>
      <c r="C421" s="102" t="s">
        <v>222</v>
      </c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70"/>
      <c r="AQ421" s="148" t="str">
        <f>prl!G30</f>
        <v/>
      </c>
      <c r="AR421" s="209"/>
      <c r="AS421" s="209"/>
      <c r="AT421" s="209"/>
      <c r="AU421" s="209"/>
      <c r="AV421" s="209"/>
      <c r="AW421" s="209"/>
      <c r="AX421" s="87"/>
    </row>
    <row r="422" spans="2:50" ht="12.95" customHeight="1" x14ac:dyDescent="0.25">
      <c r="B422" s="86"/>
      <c r="C422" s="102" t="s">
        <v>404</v>
      </c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70"/>
      <c r="AQ422" s="148" t="str">
        <f>prl!G31</f>
        <v/>
      </c>
      <c r="AR422" s="209"/>
      <c r="AS422" s="209"/>
      <c r="AT422" s="209"/>
      <c r="AU422" s="209"/>
      <c r="AV422" s="209"/>
      <c r="AW422" s="209"/>
      <c r="AX422" s="87"/>
    </row>
    <row r="423" spans="2:50" ht="12.95" customHeight="1" x14ac:dyDescent="0.25">
      <c r="B423" s="86"/>
      <c r="C423" s="102" t="s">
        <v>225</v>
      </c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70"/>
      <c r="AQ423" s="148" t="str">
        <f>prl!G32</f>
        <v/>
      </c>
      <c r="AR423" s="209"/>
      <c r="AS423" s="209"/>
      <c r="AT423" s="209"/>
      <c r="AU423" s="209"/>
      <c r="AV423" s="209"/>
      <c r="AW423" s="209"/>
      <c r="AX423" s="87"/>
    </row>
    <row r="424" spans="2:50" ht="12.95" customHeight="1" x14ac:dyDescent="0.25">
      <c r="B424" s="86"/>
      <c r="C424" s="102" t="s">
        <v>405</v>
      </c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70"/>
      <c r="AQ424" s="148">
        <f>prl!G33</f>
        <v>1</v>
      </c>
      <c r="AR424" s="209"/>
      <c r="AS424" s="209"/>
      <c r="AT424" s="209"/>
      <c r="AU424" s="209"/>
      <c r="AV424" s="209"/>
      <c r="AW424" s="209"/>
      <c r="AX424" s="87"/>
    </row>
    <row r="425" spans="2:50" s="70" customFormat="1" ht="12.95" customHeight="1" x14ac:dyDescent="0.25">
      <c r="B425" s="86"/>
      <c r="C425" s="103" t="s">
        <v>406</v>
      </c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Q425" s="210">
        <f ca="1">prl!G34</f>
        <v>0</v>
      </c>
      <c r="AR425" s="211"/>
      <c r="AS425" s="211"/>
      <c r="AT425" s="211"/>
      <c r="AU425" s="211"/>
      <c r="AV425" s="211"/>
      <c r="AW425" s="211"/>
      <c r="AX425" s="87"/>
    </row>
    <row r="426" spans="2:50" ht="5.0999999999999996" customHeight="1" x14ac:dyDescent="0.25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1"/>
    </row>
    <row r="427" spans="2:50" ht="5.0999999999999996" customHeight="1" x14ac:dyDescent="0.25"/>
    <row r="428" spans="2:50" ht="5.0999999999999996" customHeight="1" x14ac:dyDescent="0.25">
      <c r="B428" s="83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5"/>
    </row>
    <row r="429" spans="2:50" ht="12.95" customHeight="1" x14ac:dyDescent="0.25">
      <c r="B429" s="86"/>
      <c r="C429" s="68" t="s">
        <v>407</v>
      </c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87"/>
    </row>
    <row r="430" spans="2:50" ht="5.0999999999999996" customHeight="1" x14ac:dyDescent="0.25">
      <c r="B430" s="86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87"/>
    </row>
    <row r="431" spans="2:50" ht="12.95" customHeight="1" x14ac:dyDescent="0.25">
      <c r="B431" s="86"/>
      <c r="C431" s="75" t="s">
        <v>384</v>
      </c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0"/>
      <c r="AQ431" s="148" t="str">
        <f>prl!G36</f>
        <v/>
      </c>
      <c r="AR431" s="209"/>
      <c r="AS431" s="209"/>
      <c r="AT431" s="209"/>
      <c r="AU431" s="209"/>
      <c r="AV431" s="209"/>
      <c r="AW431" s="209"/>
      <c r="AX431" s="87"/>
    </row>
    <row r="432" spans="2:50" ht="12.95" customHeight="1" x14ac:dyDescent="0.25">
      <c r="B432" s="86"/>
      <c r="C432" s="102" t="s">
        <v>408</v>
      </c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70"/>
      <c r="AQ432" s="148" t="str">
        <f>prl!G37</f>
        <v/>
      </c>
      <c r="AR432" s="209"/>
      <c r="AS432" s="209"/>
      <c r="AT432" s="209"/>
      <c r="AU432" s="209"/>
      <c r="AV432" s="209"/>
      <c r="AW432" s="209"/>
      <c r="AX432" s="87"/>
    </row>
    <row r="433" spans="2:50" ht="12.95" customHeight="1" x14ac:dyDescent="0.25">
      <c r="B433" s="86"/>
      <c r="C433" s="102" t="s">
        <v>270</v>
      </c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70"/>
      <c r="AQ433" s="148" t="str">
        <f>prl!G38</f>
        <v/>
      </c>
      <c r="AR433" s="209"/>
      <c r="AS433" s="209"/>
      <c r="AT433" s="209"/>
      <c r="AU433" s="209"/>
      <c r="AV433" s="209"/>
      <c r="AW433" s="209"/>
      <c r="AX433" s="87"/>
    </row>
    <row r="434" spans="2:50" ht="12.95" customHeight="1" x14ac:dyDescent="0.25">
      <c r="B434" s="86"/>
      <c r="C434" s="102" t="s">
        <v>393</v>
      </c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70"/>
      <c r="AQ434" s="148" t="str">
        <f>prl!G39</f>
        <v/>
      </c>
      <c r="AR434" s="209"/>
      <c r="AS434" s="209"/>
      <c r="AT434" s="209"/>
      <c r="AU434" s="209"/>
      <c r="AV434" s="209"/>
      <c r="AW434" s="209"/>
      <c r="AX434" s="87"/>
    </row>
    <row r="435" spans="2:50" ht="12.95" customHeight="1" x14ac:dyDescent="0.25">
      <c r="B435" s="86"/>
      <c r="C435" s="102" t="s">
        <v>409</v>
      </c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70"/>
      <c r="AQ435" s="148" t="str">
        <f>prl!G40</f>
        <v/>
      </c>
      <c r="AR435" s="209"/>
      <c r="AS435" s="209"/>
      <c r="AT435" s="209"/>
      <c r="AU435" s="209"/>
      <c r="AV435" s="209"/>
      <c r="AW435" s="209"/>
      <c r="AX435" s="87"/>
    </row>
    <row r="436" spans="2:50" ht="12.95" customHeight="1" x14ac:dyDescent="0.25">
      <c r="B436" s="86"/>
      <c r="C436" s="102" t="s">
        <v>271</v>
      </c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70"/>
      <c r="AQ436" s="148" t="str">
        <f>prl!G41</f>
        <v/>
      </c>
      <c r="AR436" s="209"/>
      <c r="AS436" s="209"/>
      <c r="AT436" s="209"/>
      <c r="AU436" s="209"/>
      <c r="AV436" s="209"/>
      <c r="AW436" s="209"/>
      <c r="AX436" s="87"/>
    </row>
    <row r="437" spans="2:50" ht="12.95" customHeight="1" x14ac:dyDescent="0.25">
      <c r="B437" s="86"/>
      <c r="C437" s="70" t="s">
        <v>410</v>
      </c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210" t="str">
        <f>prl!P51</f>
        <v/>
      </c>
      <c r="AR437" s="211"/>
      <c r="AS437" s="211"/>
      <c r="AT437" s="211"/>
      <c r="AU437" s="211"/>
      <c r="AV437" s="211"/>
      <c r="AW437" s="211"/>
      <c r="AX437" s="87"/>
    </row>
    <row r="438" spans="2:50" ht="5.0999999999999996" customHeight="1" x14ac:dyDescent="0.25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1"/>
    </row>
    <row r="439" spans="2:50" ht="5.0999999999999996" customHeight="1" x14ac:dyDescent="0.25"/>
    <row r="440" spans="2:50" ht="5.0999999999999996" customHeight="1" x14ac:dyDescent="0.25">
      <c r="B440" s="83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5"/>
    </row>
    <row r="441" spans="2:50" ht="12.95" customHeight="1" x14ac:dyDescent="0.25">
      <c r="B441" s="86"/>
      <c r="C441" s="68" t="s">
        <v>411</v>
      </c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87"/>
    </row>
    <row r="442" spans="2:50" ht="5.0999999999999996" customHeight="1" x14ac:dyDescent="0.25">
      <c r="B442" s="86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87"/>
    </row>
    <row r="443" spans="2:50" ht="12.95" customHeight="1" x14ac:dyDescent="0.25">
      <c r="B443" s="86"/>
      <c r="C443" s="75" t="s">
        <v>406</v>
      </c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0"/>
      <c r="AQ443" s="148">
        <f ca="1">AQ425</f>
        <v>0</v>
      </c>
      <c r="AR443" s="209"/>
      <c r="AS443" s="209"/>
      <c r="AT443" s="209"/>
      <c r="AU443" s="209"/>
      <c r="AV443" s="209"/>
      <c r="AW443" s="209"/>
      <c r="AX443" s="87"/>
    </row>
    <row r="444" spans="2:50" ht="12.95" customHeight="1" x14ac:dyDescent="0.25">
      <c r="B444" s="86"/>
      <c r="C444" s="75" t="s">
        <v>410</v>
      </c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0"/>
      <c r="AQ444" s="148" t="str">
        <f>AQ437</f>
        <v/>
      </c>
      <c r="AR444" s="209"/>
      <c r="AS444" s="209"/>
      <c r="AT444" s="209"/>
      <c r="AU444" s="209"/>
      <c r="AV444" s="209"/>
      <c r="AW444" s="209"/>
      <c r="AX444" s="87"/>
    </row>
    <row r="445" spans="2:50" ht="12.95" customHeight="1" x14ac:dyDescent="0.25">
      <c r="B445" s="86"/>
      <c r="C445" s="70" t="s">
        <v>412</v>
      </c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210">
        <f ca="1">prl!J40</f>
        <v>0</v>
      </c>
      <c r="AR445" s="211"/>
      <c r="AS445" s="211"/>
      <c r="AT445" s="211"/>
      <c r="AU445" s="211"/>
      <c r="AV445" s="211"/>
      <c r="AW445" s="211"/>
      <c r="AX445" s="87"/>
    </row>
    <row r="446" spans="2:50" ht="5.0999999999999996" customHeight="1" x14ac:dyDescent="0.25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1"/>
    </row>
    <row r="447" spans="2:50" ht="5.0999999999999996" customHeight="1" x14ac:dyDescent="0.25"/>
    <row r="448" spans="2:50" ht="5.0999999999999996" customHeight="1" x14ac:dyDescent="0.25">
      <c r="B448" s="83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5"/>
    </row>
    <row r="449" spans="2:50" ht="12.95" customHeight="1" x14ac:dyDescent="0.25">
      <c r="B449" s="86"/>
      <c r="C449" s="76" t="s">
        <v>45</v>
      </c>
      <c r="D449" s="76" t="s">
        <v>241</v>
      </c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87"/>
    </row>
    <row r="450" spans="2:50" ht="5.0999999999999996" customHeight="1" x14ac:dyDescent="0.25">
      <c r="B450" s="86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87"/>
    </row>
    <row r="451" spans="2:50" ht="12.75" customHeight="1" x14ac:dyDescent="0.25">
      <c r="B451" s="86"/>
      <c r="C451" s="192"/>
      <c r="D451" s="193"/>
      <c r="E451" s="193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  <c r="AR451" s="193"/>
      <c r="AS451" s="193"/>
      <c r="AT451" s="193"/>
      <c r="AU451" s="193"/>
      <c r="AV451" s="193"/>
      <c r="AW451" s="194"/>
      <c r="AX451" s="87"/>
    </row>
    <row r="452" spans="2:50" ht="12.95" customHeight="1" x14ac:dyDescent="0.25">
      <c r="B452" s="86"/>
      <c r="C452" s="195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96"/>
      <c r="AX452" s="87"/>
    </row>
    <row r="453" spans="2:50" ht="12.95" customHeight="1" x14ac:dyDescent="0.25">
      <c r="B453" s="86"/>
      <c r="C453" s="195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96"/>
      <c r="AX453" s="87"/>
    </row>
    <row r="454" spans="2:50" ht="12.95" customHeight="1" x14ac:dyDescent="0.25">
      <c r="B454" s="86"/>
      <c r="C454" s="197"/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198"/>
      <c r="AP454" s="198"/>
      <c r="AQ454" s="198"/>
      <c r="AR454" s="198"/>
      <c r="AS454" s="198"/>
      <c r="AT454" s="198"/>
      <c r="AU454" s="198"/>
      <c r="AV454" s="198"/>
      <c r="AW454" s="199"/>
      <c r="AX454" s="87"/>
    </row>
    <row r="455" spans="2:50" ht="5.0999999999999996" customHeight="1" x14ac:dyDescent="0.25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1"/>
    </row>
    <row r="459" spans="2:50" ht="12.95" customHeight="1" x14ac:dyDescent="0.25">
      <c r="B459" s="78"/>
      <c r="C459" s="79" t="s">
        <v>61</v>
      </c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80"/>
    </row>
    <row r="460" spans="2:50" ht="5.0999999999999996" customHeight="1" x14ac:dyDescent="0.25"/>
    <row r="461" spans="2:50" ht="5.0999999999999996" customHeight="1" x14ac:dyDescent="0.25">
      <c r="B461" s="83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5"/>
    </row>
    <row r="462" spans="2:50" ht="12.95" customHeight="1" x14ac:dyDescent="0.25">
      <c r="B462" s="86"/>
      <c r="C462" s="76" t="s">
        <v>241</v>
      </c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87"/>
    </row>
    <row r="463" spans="2:50" ht="5.0999999999999996" customHeight="1" x14ac:dyDescent="0.25">
      <c r="B463" s="86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87"/>
    </row>
    <row r="464" spans="2:50" ht="12.95" customHeight="1" x14ac:dyDescent="0.25">
      <c r="B464" s="86"/>
      <c r="C464" s="70" t="s">
        <v>437</v>
      </c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87"/>
    </row>
    <row r="465" spans="2:50" ht="12.95" customHeight="1" x14ac:dyDescent="0.25">
      <c r="B465" s="86"/>
      <c r="C465" s="70" t="s">
        <v>480</v>
      </c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87"/>
    </row>
    <row r="466" spans="2:50" ht="12.95" customHeight="1" x14ac:dyDescent="0.25">
      <c r="B466" s="86"/>
      <c r="C466" s="204" t="s">
        <v>451</v>
      </c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87"/>
    </row>
    <row r="467" spans="2:50" ht="5.0999999999999996" customHeight="1" x14ac:dyDescent="0.25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1"/>
    </row>
    <row r="468" spans="2:50" ht="5.0999999999999996" customHeight="1" x14ac:dyDescent="0.25"/>
    <row r="469" spans="2:50" ht="5.0999999999999996" customHeight="1" x14ac:dyDescent="0.25">
      <c r="B469" s="83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5"/>
    </row>
    <row r="470" spans="2:50" ht="12.95" customHeight="1" x14ac:dyDescent="0.25">
      <c r="B470" s="86"/>
      <c r="C470" s="76" t="s">
        <v>413</v>
      </c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87"/>
    </row>
    <row r="471" spans="2:50" ht="5.0999999999999996" customHeight="1" x14ac:dyDescent="0.25">
      <c r="B471" s="86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87"/>
    </row>
    <row r="472" spans="2:50" ht="12.95" customHeight="1" x14ac:dyDescent="0.25">
      <c r="B472" s="86"/>
      <c r="C472" s="75" t="s">
        <v>414</v>
      </c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0"/>
      <c r="AQ472" s="176"/>
      <c r="AR472" s="176"/>
      <c r="AS472" s="176"/>
      <c r="AT472" s="176"/>
      <c r="AU472" s="176"/>
      <c r="AV472" s="176"/>
      <c r="AW472" s="176"/>
      <c r="AX472" s="87"/>
    </row>
    <row r="473" spans="2:50" ht="12.95" customHeight="1" x14ac:dyDescent="0.25">
      <c r="B473" s="86"/>
      <c r="C473" s="102" t="s">
        <v>415</v>
      </c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70"/>
      <c r="AQ473" s="176"/>
      <c r="AR473" s="176"/>
      <c r="AS473" s="176"/>
      <c r="AT473" s="176"/>
      <c r="AU473" s="176"/>
      <c r="AV473" s="176"/>
      <c r="AW473" s="176"/>
      <c r="AX473" s="87"/>
    </row>
    <row r="474" spans="2:50" ht="12.95" customHeight="1" x14ac:dyDescent="0.25">
      <c r="B474" s="86"/>
      <c r="C474" s="102" t="s">
        <v>416</v>
      </c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70"/>
      <c r="AQ474" s="176"/>
      <c r="AR474" s="176"/>
      <c r="AS474" s="176"/>
      <c r="AT474" s="176"/>
      <c r="AU474" s="176"/>
      <c r="AV474" s="176"/>
      <c r="AW474" s="176"/>
      <c r="AX474" s="87"/>
    </row>
    <row r="475" spans="2:50" ht="12.95" customHeight="1" x14ac:dyDescent="0.25">
      <c r="B475" s="86"/>
      <c r="C475" s="102" t="s">
        <v>417</v>
      </c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70"/>
      <c r="AQ475" s="176"/>
      <c r="AR475" s="176"/>
      <c r="AS475" s="176"/>
      <c r="AT475" s="176"/>
      <c r="AU475" s="176"/>
      <c r="AV475" s="176"/>
      <c r="AW475" s="176"/>
      <c r="AX475" s="87"/>
    </row>
    <row r="476" spans="2:50" ht="12.95" customHeight="1" x14ac:dyDescent="0.25">
      <c r="B476" s="86"/>
      <c r="C476" s="102" t="s">
        <v>418</v>
      </c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70"/>
      <c r="AQ476" s="176"/>
      <c r="AR476" s="176"/>
      <c r="AS476" s="176"/>
      <c r="AT476" s="176"/>
      <c r="AU476" s="176"/>
      <c r="AV476" s="176"/>
      <c r="AW476" s="176"/>
      <c r="AX476" s="87"/>
    </row>
    <row r="477" spans="2:50" ht="12.95" customHeight="1" x14ac:dyDescent="0.25">
      <c r="B477" s="86"/>
      <c r="C477" s="102" t="s">
        <v>419</v>
      </c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70"/>
      <c r="AQ477" s="176"/>
      <c r="AR477" s="176"/>
      <c r="AS477" s="176"/>
      <c r="AT477" s="176"/>
      <c r="AU477" s="176"/>
      <c r="AV477" s="176"/>
      <c r="AW477" s="176"/>
      <c r="AX477" s="87"/>
    </row>
    <row r="478" spans="2:50" ht="12.95" customHeight="1" x14ac:dyDescent="0.25">
      <c r="B478" s="86"/>
      <c r="C478" s="102" t="s">
        <v>420</v>
      </c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70"/>
      <c r="AQ478" s="176"/>
      <c r="AR478" s="176"/>
      <c r="AS478" s="176"/>
      <c r="AT478" s="176"/>
      <c r="AU478" s="176"/>
      <c r="AV478" s="176"/>
      <c r="AW478" s="176"/>
      <c r="AX478" s="87"/>
    </row>
    <row r="479" spans="2:50" ht="12.95" customHeight="1" x14ac:dyDescent="0.25">
      <c r="B479" s="86"/>
      <c r="C479" s="102" t="s">
        <v>421</v>
      </c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70"/>
      <c r="AQ479" s="176"/>
      <c r="AR479" s="176"/>
      <c r="AS479" s="176"/>
      <c r="AT479" s="176"/>
      <c r="AU479" s="176"/>
      <c r="AV479" s="176"/>
      <c r="AW479" s="176"/>
      <c r="AX479" s="87"/>
    </row>
    <row r="480" spans="2:50" ht="12.95" customHeight="1" x14ac:dyDescent="0.25">
      <c r="B480" s="86"/>
      <c r="C480" s="102" t="s">
        <v>422</v>
      </c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70"/>
      <c r="AQ480" s="176"/>
      <c r="AR480" s="176"/>
      <c r="AS480" s="176"/>
      <c r="AT480" s="176"/>
      <c r="AU480" s="176"/>
      <c r="AV480" s="176"/>
      <c r="AW480" s="176"/>
      <c r="AX480" s="87"/>
    </row>
    <row r="481" spans="2:50" ht="12.95" customHeight="1" x14ac:dyDescent="0.25">
      <c r="B481" s="86"/>
      <c r="C481" s="102" t="s">
        <v>452</v>
      </c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70"/>
      <c r="AQ481" s="176"/>
      <c r="AR481" s="176"/>
      <c r="AS481" s="176"/>
      <c r="AT481" s="176"/>
      <c r="AU481" s="176"/>
      <c r="AV481" s="176"/>
      <c r="AW481" s="176"/>
      <c r="AX481" s="87"/>
    </row>
    <row r="482" spans="2:50" ht="12.95" customHeight="1" x14ac:dyDescent="0.25">
      <c r="B482" s="86"/>
      <c r="C482" s="102" t="s">
        <v>423</v>
      </c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70"/>
      <c r="AQ482" s="176"/>
      <c r="AR482" s="176"/>
      <c r="AS482" s="176"/>
      <c r="AT482" s="176"/>
      <c r="AU482" s="176"/>
      <c r="AV482" s="176"/>
      <c r="AW482" s="176"/>
      <c r="AX482" s="87"/>
    </row>
    <row r="483" spans="2:50" ht="12.95" customHeight="1" x14ac:dyDescent="0.25">
      <c r="B483" s="86"/>
      <c r="C483" s="102" t="s">
        <v>424</v>
      </c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70"/>
      <c r="AQ483" s="176"/>
      <c r="AR483" s="176"/>
      <c r="AS483" s="176"/>
      <c r="AT483" s="176"/>
      <c r="AU483" s="176"/>
      <c r="AV483" s="176"/>
      <c r="AW483" s="176"/>
      <c r="AX483" s="87"/>
    </row>
    <row r="484" spans="2:50" ht="12.95" customHeight="1" x14ac:dyDescent="0.25">
      <c r="B484" s="86"/>
      <c r="C484" s="70" t="s">
        <v>345</v>
      </c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189" t="str">
        <f>prl!E70</f>
        <v/>
      </c>
      <c r="AR484" s="190"/>
      <c r="AS484" s="190"/>
      <c r="AT484" s="190"/>
      <c r="AU484" s="190"/>
      <c r="AV484" s="190"/>
      <c r="AW484" s="190"/>
      <c r="AX484" s="87"/>
    </row>
    <row r="485" spans="2:50" ht="5.0999999999999996" customHeight="1" x14ac:dyDescent="0.25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1"/>
    </row>
    <row r="486" spans="2:50" ht="5.0999999999999996" customHeight="1" x14ac:dyDescent="0.25"/>
    <row r="487" spans="2:50" ht="5.0999999999999996" customHeight="1" x14ac:dyDescent="0.25">
      <c r="B487" s="83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5"/>
    </row>
    <row r="488" spans="2:50" ht="12.95" customHeight="1" x14ac:dyDescent="0.25">
      <c r="B488" s="86"/>
      <c r="C488" s="76" t="s">
        <v>425</v>
      </c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87"/>
    </row>
    <row r="489" spans="2:50" ht="5.0999999999999996" customHeight="1" x14ac:dyDescent="0.25">
      <c r="B489" s="86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87"/>
    </row>
    <row r="490" spans="2:50" ht="12.95" customHeight="1" x14ac:dyDescent="0.25">
      <c r="B490" s="86"/>
      <c r="C490" s="75" t="s">
        <v>426</v>
      </c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0"/>
      <c r="AQ490" s="176"/>
      <c r="AR490" s="176"/>
      <c r="AS490" s="176"/>
      <c r="AT490" s="176"/>
      <c r="AU490" s="176"/>
      <c r="AV490" s="176"/>
      <c r="AW490" s="176"/>
      <c r="AX490" s="87"/>
    </row>
    <row r="491" spans="2:50" ht="12.95" customHeight="1" x14ac:dyDescent="0.25">
      <c r="B491" s="86"/>
      <c r="C491" s="75" t="s">
        <v>434</v>
      </c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0"/>
      <c r="AQ491" s="176"/>
      <c r="AR491" s="176"/>
      <c r="AS491" s="176"/>
      <c r="AT491" s="176"/>
      <c r="AU491" s="176"/>
      <c r="AV491" s="176"/>
      <c r="AW491" s="176"/>
      <c r="AX491" s="87"/>
    </row>
    <row r="492" spans="2:50" ht="12.95" customHeight="1" x14ac:dyDescent="0.25">
      <c r="B492" s="86"/>
      <c r="C492" s="75" t="s">
        <v>435</v>
      </c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0"/>
      <c r="AQ492" s="176"/>
      <c r="AR492" s="176"/>
      <c r="AS492" s="176"/>
      <c r="AT492" s="176"/>
      <c r="AU492" s="176"/>
      <c r="AV492" s="176"/>
      <c r="AW492" s="176"/>
      <c r="AX492" s="87"/>
    </row>
    <row r="493" spans="2:50" ht="12.95" customHeight="1" x14ac:dyDescent="0.25">
      <c r="B493" s="86"/>
      <c r="C493" s="75" t="s">
        <v>433</v>
      </c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0"/>
      <c r="AQ493" s="176"/>
      <c r="AR493" s="176"/>
      <c r="AS493" s="176"/>
      <c r="AT493" s="176"/>
      <c r="AU493" s="176"/>
      <c r="AV493" s="176"/>
      <c r="AW493" s="176"/>
      <c r="AX493" s="87"/>
    </row>
    <row r="494" spans="2:50" ht="12.95" customHeight="1" x14ac:dyDescent="0.25">
      <c r="B494" s="86"/>
      <c r="C494" s="102" t="s">
        <v>432</v>
      </c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70"/>
      <c r="AQ494" s="176"/>
      <c r="AR494" s="176"/>
      <c r="AS494" s="176"/>
      <c r="AT494" s="176"/>
      <c r="AU494" s="176"/>
      <c r="AV494" s="176"/>
      <c r="AW494" s="176"/>
      <c r="AX494" s="87"/>
    </row>
    <row r="495" spans="2:50" ht="12.95" customHeight="1" x14ac:dyDescent="0.25">
      <c r="B495" s="86"/>
      <c r="C495" s="102" t="s">
        <v>431</v>
      </c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70"/>
      <c r="AQ495" s="176"/>
      <c r="AR495" s="176"/>
      <c r="AS495" s="176"/>
      <c r="AT495" s="176"/>
      <c r="AU495" s="176"/>
      <c r="AV495" s="176"/>
      <c r="AW495" s="176"/>
      <c r="AX495" s="87"/>
    </row>
    <row r="496" spans="2:50" ht="12.95" customHeight="1" x14ac:dyDescent="0.25">
      <c r="B496" s="86"/>
      <c r="C496" s="102" t="s">
        <v>428</v>
      </c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70"/>
      <c r="AQ496" s="176"/>
      <c r="AR496" s="176"/>
      <c r="AS496" s="176"/>
      <c r="AT496" s="176"/>
      <c r="AU496" s="176"/>
      <c r="AV496" s="176"/>
      <c r="AW496" s="176"/>
      <c r="AX496" s="87"/>
    </row>
    <row r="497" spans="2:50" ht="12.95" customHeight="1" x14ac:dyDescent="0.25">
      <c r="B497" s="86"/>
      <c r="C497" s="102" t="s">
        <v>427</v>
      </c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70"/>
      <c r="AQ497" s="176"/>
      <c r="AR497" s="176"/>
      <c r="AS497" s="176"/>
      <c r="AT497" s="176"/>
      <c r="AU497" s="176"/>
      <c r="AV497" s="176"/>
      <c r="AW497" s="176"/>
      <c r="AX497" s="87"/>
    </row>
    <row r="498" spans="2:50" ht="12.95" customHeight="1" x14ac:dyDescent="0.25">
      <c r="B498" s="86"/>
      <c r="C498" s="102" t="s">
        <v>422</v>
      </c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70"/>
      <c r="AQ498" s="176"/>
      <c r="AR498" s="176"/>
      <c r="AS498" s="176"/>
      <c r="AT498" s="176"/>
      <c r="AU498" s="176"/>
      <c r="AV498" s="176"/>
      <c r="AW498" s="176"/>
      <c r="AX498" s="87"/>
    </row>
    <row r="499" spans="2:50" ht="12.95" customHeight="1" x14ac:dyDescent="0.25">
      <c r="B499" s="86"/>
      <c r="C499" s="102" t="s">
        <v>429</v>
      </c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70"/>
      <c r="AQ499" s="176"/>
      <c r="AR499" s="176"/>
      <c r="AS499" s="176"/>
      <c r="AT499" s="176"/>
      <c r="AU499" s="176"/>
      <c r="AV499" s="176"/>
      <c r="AW499" s="176"/>
      <c r="AX499" s="87"/>
    </row>
    <row r="500" spans="2:50" ht="12.95" customHeight="1" x14ac:dyDescent="0.25">
      <c r="B500" s="86"/>
      <c r="C500" s="102" t="s">
        <v>430</v>
      </c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70"/>
      <c r="AQ500" s="176"/>
      <c r="AR500" s="176"/>
      <c r="AS500" s="176"/>
      <c r="AT500" s="176"/>
      <c r="AU500" s="176"/>
      <c r="AV500" s="176"/>
      <c r="AW500" s="176"/>
      <c r="AX500" s="87"/>
    </row>
    <row r="501" spans="2:50" ht="12.95" customHeight="1" x14ac:dyDescent="0.25">
      <c r="B501" s="86"/>
      <c r="C501" s="102" t="s">
        <v>347</v>
      </c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70"/>
      <c r="AQ501" s="176"/>
      <c r="AR501" s="176"/>
      <c r="AS501" s="176"/>
      <c r="AT501" s="176"/>
      <c r="AU501" s="176"/>
      <c r="AV501" s="176"/>
      <c r="AW501" s="176"/>
      <c r="AX501" s="87"/>
    </row>
    <row r="502" spans="2:50" ht="12.95" customHeight="1" x14ac:dyDescent="0.25">
      <c r="B502" s="86"/>
      <c r="C502" s="70" t="s">
        <v>346</v>
      </c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189" t="str">
        <f>prl!E71</f>
        <v/>
      </c>
      <c r="AR502" s="190"/>
      <c r="AS502" s="190"/>
      <c r="AT502" s="190"/>
      <c r="AU502" s="190"/>
      <c r="AV502" s="190"/>
      <c r="AW502" s="190"/>
      <c r="AX502" s="87"/>
    </row>
    <row r="503" spans="2:50" ht="5.0999999999999996" customHeight="1" x14ac:dyDescent="0.25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1"/>
    </row>
    <row r="504" spans="2:50" ht="5.0999999999999996" customHeight="1" x14ac:dyDescent="0.25"/>
    <row r="505" spans="2:50" ht="5.0999999999999996" customHeight="1" x14ac:dyDescent="0.25">
      <c r="B505" s="83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5"/>
    </row>
    <row r="506" spans="2:50" ht="12.95" customHeight="1" x14ac:dyDescent="0.25">
      <c r="B506" s="86"/>
      <c r="C506" s="76" t="s">
        <v>344</v>
      </c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87"/>
    </row>
    <row r="507" spans="2:50" ht="5.0999999999999996" customHeight="1" x14ac:dyDescent="0.25">
      <c r="B507" s="86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87"/>
    </row>
    <row r="508" spans="2:50" ht="12.95" customHeight="1" x14ac:dyDescent="0.25">
      <c r="B508" s="86"/>
      <c r="C508" s="75" t="s">
        <v>345</v>
      </c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0"/>
      <c r="AQ508" s="191" t="str">
        <f>prl!E70</f>
        <v/>
      </c>
      <c r="AR508" s="191"/>
      <c r="AS508" s="191"/>
      <c r="AT508" s="191"/>
      <c r="AU508" s="191"/>
      <c r="AV508" s="191"/>
      <c r="AW508" s="191"/>
      <c r="AX508" s="87"/>
    </row>
    <row r="509" spans="2:50" ht="12.95" customHeight="1" x14ac:dyDescent="0.25">
      <c r="B509" s="86"/>
      <c r="C509" s="102" t="s">
        <v>346</v>
      </c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70"/>
      <c r="AQ509" s="191" t="str">
        <f>prl!E71</f>
        <v/>
      </c>
      <c r="AR509" s="191"/>
      <c r="AS509" s="191"/>
      <c r="AT509" s="191"/>
      <c r="AU509" s="191"/>
      <c r="AV509" s="191"/>
      <c r="AW509" s="191"/>
      <c r="AX509" s="87"/>
    </row>
    <row r="510" spans="2:50" ht="12.95" customHeight="1" x14ac:dyDescent="0.25">
      <c r="B510" s="86"/>
      <c r="C510" s="70" t="str">
        <f>prl!F72</f>
        <v/>
      </c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189" t="str">
        <f>prl!E72</f>
        <v/>
      </c>
      <c r="AR510" s="190"/>
      <c r="AS510" s="190"/>
      <c r="AT510" s="190"/>
      <c r="AU510" s="190"/>
      <c r="AV510" s="190"/>
      <c r="AW510" s="190"/>
      <c r="AX510" s="87"/>
    </row>
    <row r="511" spans="2:50" ht="5.0999999999999996" customHeight="1" x14ac:dyDescent="0.25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1"/>
    </row>
    <row r="512" spans="2:50" ht="5.0999999999999996" customHeight="1" x14ac:dyDescent="0.25"/>
    <row r="513" spans="2:50" ht="5.0999999999999996" customHeight="1" x14ac:dyDescent="0.25">
      <c r="B513" s="83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5"/>
    </row>
    <row r="514" spans="2:50" ht="12.95" customHeight="1" x14ac:dyDescent="0.25">
      <c r="B514" s="86"/>
      <c r="C514" s="76" t="s">
        <v>45</v>
      </c>
      <c r="D514" s="76" t="s">
        <v>241</v>
      </c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87"/>
    </row>
    <row r="515" spans="2:50" ht="5.0999999999999996" customHeight="1" x14ac:dyDescent="0.25">
      <c r="B515" s="86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87"/>
    </row>
    <row r="516" spans="2:50" ht="12.75" customHeight="1" x14ac:dyDescent="0.25">
      <c r="B516" s="86"/>
      <c r="C516" s="192"/>
      <c r="D516" s="193"/>
      <c r="E516" s="193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  <c r="AR516" s="193"/>
      <c r="AS516" s="193"/>
      <c r="AT516" s="193"/>
      <c r="AU516" s="193"/>
      <c r="AV516" s="193"/>
      <c r="AW516" s="194"/>
      <c r="AX516" s="87"/>
    </row>
    <row r="517" spans="2:50" ht="12.95" customHeight="1" x14ac:dyDescent="0.25">
      <c r="B517" s="86"/>
      <c r="C517" s="195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96"/>
      <c r="AX517" s="87"/>
    </row>
    <row r="518" spans="2:50" ht="12.95" customHeight="1" x14ac:dyDescent="0.25">
      <c r="B518" s="86"/>
      <c r="C518" s="195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96"/>
      <c r="AX518" s="87"/>
    </row>
    <row r="519" spans="2:50" ht="12.95" customHeight="1" x14ac:dyDescent="0.25">
      <c r="B519" s="86"/>
      <c r="C519" s="197"/>
      <c r="D519" s="198"/>
      <c r="E519" s="198"/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  <c r="Z519" s="198"/>
      <c r="AA519" s="198"/>
      <c r="AB519" s="198"/>
      <c r="AC519" s="198"/>
      <c r="AD519" s="198"/>
      <c r="AE519" s="198"/>
      <c r="AF519" s="198"/>
      <c r="AG519" s="198"/>
      <c r="AH519" s="198"/>
      <c r="AI519" s="198"/>
      <c r="AJ519" s="198"/>
      <c r="AK519" s="198"/>
      <c r="AL519" s="198"/>
      <c r="AM519" s="198"/>
      <c r="AN519" s="198"/>
      <c r="AO519" s="198"/>
      <c r="AP519" s="198"/>
      <c r="AQ519" s="198"/>
      <c r="AR519" s="198"/>
      <c r="AS519" s="198"/>
      <c r="AT519" s="198"/>
      <c r="AU519" s="198"/>
      <c r="AV519" s="198"/>
      <c r="AW519" s="199"/>
      <c r="AX519" s="87"/>
    </row>
    <row r="520" spans="2:50" ht="5.0999999999999996" customHeight="1" x14ac:dyDescent="0.25">
      <c r="B520" s="89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1"/>
    </row>
    <row r="524" spans="2:50" ht="12.95" customHeight="1" x14ac:dyDescent="0.25">
      <c r="B524" s="78"/>
      <c r="C524" s="79" t="s">
        <v>341</v>
      </c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80"/>
    </row>
    <row r="525" spans="2:50" ht="5.0999999999999996" customHeight="1" x14ac:dyDescent="0.25"/>
    <row r="526" spans="2:50" ht="5.0999999999999996" customHeight="1" x14ac:dyDescent="0.25">
      <c r="B526" s="83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5"/>
    </row>
    <row r="527" spans="2:50" ht="12.95" customHeight="1" x14ac:dyDescent="0.25">
      <c r="B527" s="86"/>
      <c r="C527" s="76" t="s">
        <v>453</v>
      </c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87"/>
    </row>
    <row r="528" spans="2:50" ht="5.0999999999999996" customHeight="1" x14ac:dyDescent="0.25">
      <c r="B528" s="86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87"/>
    </row>
    <row r="529" spans="2:50" ht="12.95" customHeight="1" x14ac:dyDescent="0.25">
      <c r="B529" s="86"/>
      <c r="C529" s="70" t="s">
        <v>342</v>
      </c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87"/>
    </row>
    <row r="530" spans="2:50" ht="12.95" customHeight="1" x14ac:dyDescent="0.25">
      <c r="B530" s="86"/>
      <c r="C530" s="104" t="s">
        <v>438</v>
      </c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87"/>
    </row>
    <row r="531" spans="2:50" ht="12.95" customHeight="1" x14ac:dyDescent="0.25">
      <c r="B531" s="86"/>
      <c r="C531" s="104" t="s">
        <v>481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87"/>
    </row>
    <row r="532" spans="2:50" ht="12.95" customHeight="1" x14ac:dyDescent="0.25">
      <c r="B532" s="86"/>
      <c r="C532" s="70" t="s">
        <v>439</v>
      </c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87"/>
    </row>
    <row r="533" spans="2:50" ht="5.0999999999999996" customHeight="1" x14ac:dyDescent="0.25">
      <c r="B533" s="89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1"/>
    </row>
    <row r="534" spans="2:50" ht="5.0999999999999996" customHeight="1" x14ac:dyDescent="0.25"/>
    <row r="535" spans="2:50" ht="5.0999999999999996" customHeight="1" x14ac:dyDescent="0.25">
      <c r="B535" s="83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5"/>
    </row>
    <row r="536" spans="2:50" ht="12.95" customHeight="1" x14ac:dyDescent="0.25">
      <c r="B536" s="86"/>
      <c r="C536" s="76" t="s">
        <v>336</v>
      </c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87"/>
    </row>
    <row r="537" spans="2:50" ht="5.0999999999999996" customHeight="1" x14ac:dyDescent="0.25">
      <c r="B537" s="86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87"/>
    </row>
    <row r="538" spans="2:50" ht="22.9" customHeight="1" x14ac:dyDescent="0.25">
      <c r="B538" s="86"/>
      <c r="C538" s="150" t="s">
        <v>343</v>
      </c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42"/>
      <c r="AN538" s="82" t="s">
        <v>9</v>
      </c>
      <c r="AO538" s="158"/>
      <c r="AP538" s="158"/>
      <c r="AQ538" s="158"/>
      <c r="AR538" s="158"/>
      <c r="AS538" s="158"/>
      <c r="AT538" s="158"/>
      <c r="AU538" s="158"/>
      <c r="AV538" s="158"/>
      <c r="AW538" s="158"/>
      <c r="AX538" s="87"/>
    </row>
    <row r="539" spans="2:50" ht="22.15" customHeight="1" x14ac:dyDescent="0.25">
      <c r="B539" s="86"/>
      <c r="C539" s="150" t="s">
        <v>337</v>
      </c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70"/>
      <c r="Q539" s="70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58"/>
      <c r="AT539" s="158"/>
      <c r="AU539" s="158"/>
      <c r="AV539" s="158"/>
      <c r="AW539" s="158"/>
      <c r="AX539" s="87"/>
    </row>
    <row r="540" spans="2:50" ht="5.0999999999999996" customHeight="1" x14ac:dyDescent="0.25">
      <c r="B540" s="89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1"/>
    </row>
    <row r="541" spans="2:50" ht="5.0999999999999996" customHeight="1" x14ac:dyDescent="0.25"/>
    <row r="542" spans="2:50" ht="5.0999999999999996" customHeight="1" x14ac:dyDescent="0.25">
      <c r="B542" s="83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5"/>
    </row>
    <row r="543" spans="2:50" ht="12.95" customHeight="1" x14ac:dyDescent="0.25">
      <c r="B543" s="86"/>
      <c r="C543" s="76" t="s">
        <v>296</v>
      </c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87"/>
    </row>
    <row r="544" spans="2:50" ht="5.0999999999999996" customHeight="1" x14ac:dyDescent="0.25">
      <c r="B544" s="86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87"/>
    </row>
    <row r="545" spans="2:50" ht="12.95" customHeight="1" x14ac:dyDescent="0.25">
      <c r="B545" s="86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70"/>
      <c r="S545" s="160" t="s">
        <v>295</v>
      </c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70"/>
      <c r="AI545" s="160" t="s">
        <v>296</v>
      </c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87"/>
    </row>
    <row r="546" spans="2:50" ht="12.95" customHeight="1" x14ac:dyDescent="0.25">
      <c r="B546" s="86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87"/>
    </row>
    <row r="547" spans="2:50" ht="12.95" customHeight="1" x14ac:dyDescent="0.25">
      <c r="B547" s="86"/>
      <c r="C547" s="160" t="s">
        <v>294</v>
      </c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70"/>
      <c r="S547" s="181"/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70"/>
      <c r="AI547" s="181"/>
      <c r="AJ547" s="181"/>
      <c r="AK547" s="181"/>
      <c r="AL547" s="181"/>
      <c r="AM547" s="181"/>
      <c r="AN547" s="181"/>
      <c r="AO547" s="181"/>
      <c r="AP547" s="181"/>
      <c r="AQ547" s="181"/>
      <c r="AR547" s="181"/>
      <c r="AS547" s="181"/>
      <c r="AT547" s="181"/>
      <c r="AU547" s="181"/>
      <c r="AV547" s="181"/>
      <c r="AW547" s="181"/>
      <c r="AX547" s="87"/>
    </row>
    <row r="548" spans="2:50" ht="12.95" customHeight="1" x14ac:dyDescent="0.25">
      <c r="B548" s="86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87"/>
    </row>
    <row r="549" spans="2:50" ht="12.95" customHeight="1" x14ac:dyDescent="0.25">
      <c r="B549" s="86"/>
      <c r="C549" s="160" t="s">
        <v>293</v>
      </c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70"/>
      <c r="S549" s="181"/>
      <c r="T549" s="181"/>
      <c r="U549" s="181"/>
      <c r="V549" s="181"/>
      <c r="W549" s="181"/>
      <c r="X549" s="181"/>
      <c r="Y549" s="181"/>
      <c r="Z549" s="181"/>
      <c r="AA549" s="181"/>
      <c r="AB549" s="181"/>
      <c r="AC549" s="181"/>
      <c r="AD549" s="181"/>
      <c r="AE549" s="181"/>
      <c r="AF549" s="181"/>
      <c r="AG549" s="181"/>
      <c r="AH549" s="70"/>
      <c r="AI549" s="181"/>
      <c r="AJ549" s="181"/>
      <c r="AK549" s="181"/>
      <c r="AL549" s="181"/>
      <c r="AM549" s="181"/>
      <c r="AN549" s="181"/>
      <c r="AO549" s="181"/>
      <c r="AP549" s="181"/>
      <c r="AQ549" s="181"/>
      <c r="AR549" s="181"/>
      <c r="AS549" s="181"/>
      <c r="AT549" s="181"/>
      <c r="AU549" s="181"/>
      <c r="AV549" s="181"/>
      <c r="AW549" s="181"/>
      <c r="AX549" s="87"/>
    </row>
    <row r="550" spans="2:50" ht="5.0999999999999996" customHeight="1" x14ac:dyDescent="0.25">
      <c r="B550" s="89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1"/>
    </row>
  </sheetData>
  <sheetProtection algorithmName="SHA-512" hashValue="mxb+dR4jZclmjWxPhLPJPEm1mKog30EqxGqUqkRAbriMhJUOMv0Yg5CkhQEEDrKcmvSVpjHHOv1qex1HIRiT/Q==" saltValue="vVWztE8Aa3PQd5nk0G+Psw==" spinCount="100000" sheet="1" objects="1" scenarios="1"/>
  <mergeCells count="491">
    <mergeCell ref="AQ418:AW418"/>
    <mergeCell ref="AQ420:AW420"/>
    <mergeCell ref="AQ421:AW421"/>
    <mergeCell ref="AQ423:AW423"/>
    <mergeCell ref="AQ424:AW424"/>
    <mergeCell ref="AQ410:AW410"/>
    <mergeCell ref="AQ411:AW411"/>
    <mergeCell ref="AQ412:AW412"/>
    <mergeCell ref="AQ413:AW413"/>
    <mergeCell ref="AQ414:AW414"/>
    <mergeCell ref="AQ415:AW415"/>
    <mergeCell ref="AQ417:AW417"/>
    <mergeCell ref="AQ419:AW419"/>
    <mergeCell ref="AQ422:AW422"/>
    <mergeCell ref="AQ416:AW416"/>
    <mergeCell ref="C466:AW466"/>
    <mergeCell ref="AQ443:AW443"/>
    <mergeCell ref="AQ444:AW444"/>
    <mergeCell ref="AQ445:AW445"/>
    <mergeCell ref="C451:AW454"/>
    <mergeCell ref="AQ425:AW425"/>
    <mergeCell ref="AQ436:AW436"/>
    <mergeCell ref="AQ435:AW435"/>
    <mergeCell ref="AQ434:AW434"/>
    <mergeCell ref="AQ433:AW433"/>
    <mergeCell ref="AQ432:AW432"/>
    <mergeCell ref="AQ431:AW431"/>
    <mergeCell ref="AQ437:AW437"/>
    <mergeCell ref="C377:AM377"/>
    <mergeCell ref="U369:AA369"/>
    <mergeCell ref="AC369:AO369"/>
    <mergeCell ref="AQ369:AW369"/>
    <mergeCell ref="AC357:AO357"/>
    <mergeCell ref="AQ357:AW357"/>
    <mergeCell ref="E358:S358"/>
    <mergeCell ref="U358:AA358"/>
    <mergeCell ref="AC358:AO358"/>
    <mergeCell ref="AQ358:AW358"/>
    <mergeCell ref="AC371:AO371"/>
    <mergeCell ref="AQ371:AW371"/>
    <mergeCell ref="U368:AA368"/>
    <mergeCell ref="AC368:AO368"/>
    <mergeCell ref="AQ368:AW368"/>
    <mergeCell ref="E369:S369"/>
    <mergeCell ref="E368:S368"/>
    <mergeCell ref="AO389:AW389"/>
    <mergeCell ref="AO365:AW365"/>
    <mergeCell ref="E359:S359"/>
    <mergeCell ref="U359:AA359"/>
    <mergeCell ref="AC359:AO359"/>
    <mergeCell ref="AO377:AW377"/>
    <mergeCell ref="AO353:AW353"/>
    <mergeCell ref="E371:S371"/>
    <mergeCell ref="AO307:AW307"/>
    <mergeCell ref="E344:S344"/>
    <mergeCell ref="U344:AA344"/>
    <mergeCell ref="AC344:AO344"/>
    <mergeCell ref="AQ344:AW344"/>
    <mergeCell ref="AB341:AL341"/>
    <mergeCell ref="AJ351:AT351"/>
    <mergeCell ref="E370:S370"/>
    <mergeCell ref="U370:AA370"/>
    <mergeCell ref="AC370:AO370"/>
    <mergeCell ref="AQ370:AW370"/>
    <mergeCell ref="E357:S357"/>
    <mergeCell ref="U357:AA357"/>
    <mergeCell ref="AQ359:AW359"/>
    <mergeCell ref="U367:AA367"/>
    <mergeCell ref="U371:AA371"/>
    <mergeCell ref="C328:AW331"/>
    <mergeCell ref="U356:AA356"/>
    <mergeCell ref="AC356:AO356"/>
    <mergeCell ref="U345:AA345"/>
    <mergeCell ref="AC345:AO345"/>
    <mergeCell ref="AQ356:AW356"/>
    <mergeCell ref="AO341:AW341"/>
    <mergeCell ref="U343:AA343"/>
    <mergeCell ref="B353:AM353"/>
    <mergeCell ref="AC346:AO346"/>
    <mergeCell ref="AQ346:AW346"/>
    <mergeCell ref="AQ345:AW345"/>
    <mergeCell ref="E356:S356"/>
    <mergeCell ref="E345:S345"/>
    <mergeCell ref="E346:S346"/>
    <mergeCell ref="U346:AA346"/>
    <mergeCell ref="E347:S347"/>
    <mergeCell ref="U347:AA347"/>
    <mergeCell ref="AC347:AO347"/>
    <mergeCell ref="AQ347:AW347"/>
    <mergeCell ref="U355:AA355"/>
    <mergeCell ref="C397:AW400"/>
    <mergeCell ref="AQ380:AW380"/>
    <mergeCell ref="AI380:AO380"/>
    <mergeCell ref="AI381:AO381"/>
    <mergeCell ref="AQ381:AW381"/>
    <mergeCell ref="AI67:AW67"/>
    <mergeCell ref="AI68:AW68"/>
    <mergeCell ref="AO125:AW125"/>
    <mergeCell ref="AO103:AW103"/>
    <mergeCell ref="AO94:AW94"/>
    <mergeCell ref="AO144:AW144"/>
    <mergeCell ref="AO158:AW158"/>
    <mergeCell ref="AO149:AW149"/>
    <mergeCell ref="AO175:AW175"/>
    <mergeCell ref="AM88:AW88"/>
    <mergeCell ref="AM96:AW96"/>
    <mergeCell ref="AC297:AO297"/>
    <mergeCell ref="E296:AA296"/>
    <mergeCell ref="E297:AA297"/>
    <mergeCell ref="AQ297:AW297"/>
    <mergeCell ref="E284:S284"/>
    <mergeCell ref="U284:AA284"/>
    <mergeCell ref="AC284:AO284"/>
    <mergeCell ref="AQ284:AW284"/>
    <mergeCell ref="U283:AA283"/>
    <mergeCell ref="AQ285:AW285"/>
    <mergeCell ref="AC296:AO296"/>
    <mergeCell ref="E285:S285"/>
    <mergeCell ref="E286:S286"/>
    <mergeCell ref="U285:AA285"/>
    <mergeCell ref="U286:AA286"/>
    <mergeCell ref="E287:S287"/>
    <mergeCell ref="U287:AA287"/>
    <mergeCell ref="AC287:AO287"/>
    <mergeCell ref="AQ287:AW287"/>
    <mergeCell ref="E295:AA295"/>
    <mergeCell ref="AO293:AW293"/>
    <mergeCell ref="AQ296:AW296"/>
    <mergeCell ref="AQ286:AW286"/>
    <mergeCell ref="E274:S274"/>
    <mergeCell ref="U274:AA274"/>
    <mergeCell ref="AC274:AO274"/>
    <mergeCell ref="AQ274:AW274"/>
    <mergeCell ref="E275:S275"/>
    <mergeCell ref="U275:AA275"/>
    <mergeCell ref="AC275:AO275"/>
    <mergeCell ref="AQ275:AW275"/>
    <mergeCell ref="E265:S265"/>
    <mergeCell ref="U265:AA265"/>
    <mergeCell ref="AC265:AO265"/>
    <mergeCell ref="AQ265:AW265"/>
    <mergeCell ref="U273:AA273"/>
    <mergeCell ref="AO271:AW271"/>
    <mergeCell ref="U263:AA263"/>
    <mergeCell ref="E264:S264"/>
    <mergeCell ref="U264:AA264"/>
    <mergeCell ref="AC264:AO264"/>
    <mergeCell ref="AQ264:AW264"/>
    <mergeCell ref="E255:S255"/>
    <mergeCell ref="U255:AA255"/>
    <mergeCell ref="AQ255:AW255"/>
    <mergeCell ref="AC254:AO254"/>
    <mergeCell ref="AC255:AO255"/>
    <mergeCell ref="AO261:AW261"/>
    <mergeCell ref="U253:AA253"/>
    <mergeCell ref="E254:S254"/>
    <mergeCell ref="U254:AA254"/>
    <mergeCell ref="AQ254:AW254"/>
    <mergeCell ref="E234:S234"/>
    <mergeCell ref="U233:AA233"/>
    <mergeCell ref="U234:AA234"/>
    <mergeCell ref="AC233:AO233"/>
    <mergeCell ref="AC234:AO234"/>
    <mergeCell ref="E235:S235"/>
    <mergeCell ref="U235:AA235"/>
    <mergeCell ref="E245:S245"/>
    <mergeCell ref="U245:AA245"/>
    <mergeCell ref="AK245:AO245"/>
    <mergeCell ref="AC244:AI244"/>
    <mergeCell ref="AC245:AI245"/>
    <mergeCell ref="AC235:AO235"/>
    <mergeCell ref="U243:AA243"/>
    <mergeCell ref="AK243:AO243"/>
    <mergeCell ref="E244:S244"/>
    <mergeCell ref="U244:AA244"/>
    <mergeCell ref="AK244:AO244"/>
    <mergeCell ref="AO241:AW241"/>
    <mergeCell ref="AQ234:AW234"/>
    <mergeCell ref="E214:S214"/>
    <mergeCell ref="AO211:AW211"/>
    <mergeCell ref="E225:S225"/>
    <mergeCell ref="U225:AA225"/>
    <mergeCell ref="AC225:AG225"/>
    <mergeCell ref="AQ225:AW225"/>
    <mergeCell ref="AC215:AI215"/>
    <mergeCell ref="AK215:AO215"/>
    <mergeCell ref="AQ215:AW215"/>
    <mergeCell ref="U223:AA223"/>
    <mergeCell ref="AC223:AG223"/>
    <mergeCell ref="AI223:AO223"/>
    <mergeCell ref="AI224:AO224"/>
    <mergeCell ref="AI225:AO225"/>
    <mergeCell ref="E215:S215"/>
    <mergeCell ref="U215:AA215"/>
    <mergeCell ref="E224:S224"/>
    <mergeCell ref="U224:AA224"/>
    <mergeCell ref="AC224:AG224"/>
    <mergeCell ref="AQ224:AW224"/>
    <mergeCell ref="AO221:AW221"/>
    <mergeCell ref="E204:M204"/>
    <mergeCell ref="O204:S204"/>
    <mergeCell ref="U204:AA204"/>
    <mergeCell ref="AC204:AI204"/>
    <mergeCell ref="AK204:AO204"/>
    <mergeCell ref="AQ204:AW204"/>
    <mergeCell ref="U213:AA213"/>
    <mergeCell ref="AC213:AI213"/>
    <mergeCell ref="AK213:AO213"/>
    <mergeCell ref="E205:M205"/>
    <mergeCell ref="O205:S205"/>
    <mergeCell ref="U205:AA205"/>
    <mergeCell ref="AC205:AI205"/>
    <mergeCell ref="AK205:AO205"/>
    <mergeCell ref="AQ205:AW205"/>
    <mergeCell ref="O202:S202"/>
    <mergeCell ref="E202:M202"/>
    <mergeCell ref="E203:M203"/>
    <mergeCell ref="O203:S203"/>
    <mergeCell ref="U203:AA203"/>
    <mergeCell ref="AC203:AI203"/>
    <mergeCell ref="AQ202:AW202"/>
    <mergeCell ref="E201:M201"/>
    <mergeCell ref="U202:AA202"/>
    <mergeCell ref="AK201:AO201"/>
    <mergeCell ref="AC201:AI201"/>
    <mergeCell ref="AC202:AI202"/>
    <mergeCell ref="AK202:AO202"/>
    <mergeCell ref="AK203:AO203"/>
    <mergeCell ref="AQ203:AW203"/>
    <mergeCell ref="E193:Q193"/>
    <mergeCell ref="S193:AB193"/>
    <mergeCell ref="AD193:AO193"/>
    <mergeCell ref="AQ193:AW193"/>
    <mergeCell ref="AQ166:AW166"/>
    <mergeCell ref="AQ169:AW169"/>
    <mergeCell ref="AO187:AW187"/>
    <mergeCell ref="E191:Q191"/>
    <mergeCell ref="S191:AB191"/>
    <mergeCell ref="AD191:AO191"/>
    <mergeCell ref="AQ191:AW191"/>
    <mergeCell ref="E192:Q192"/>
    <mergeCell ref="S192:AB192"/>
    <mergeCell ref="AD192:AO192"/>
    <mergeCell ref="AQ192:AW192"/>
    <mergeCell ref="S189:AB189"/>
    <mergeCell ref="AD189:AL189"/>
    <mergeCell ref="E190:Q190"/>
    <mergeCell ref="S190:AB190"/>
    <mergeCell ref="AD190:AO190"/>
    <mergeCell ref="AQ190:AW190"/>
    <mergeCell ref="E180:Q180"/>
    <mergeCell ref="S180:AB180"/>
    <mergeCell ref="AD180:AO180"/>
    <mergeCell ref="W118:AW118"/>
    <mergeCell ref="W119:AW119"/>
    <mergeCell ref="AG158:AM158"/>
    <mergeCell ref="AQ180:AW180"/>
    <mergeCell ref="E181:Q181"/>
    <mergeCell ref="S181:AB181"/>
    <mergeCell ref="AD181:AO181"/>
    <mergeCell ref="AQ181:AW181"/>
    <mergeCell ref="E178:Q178"/>
    <mergeCell ref="S178:AB178"/>
    <mergeCell ref="AD178:AO178"/>
    <mergeCell ref="AQ178:AW178"/>
    <mergeCell ref="E179:Q179"/>
    <mergeCell ref="S179:AB179"/>
    <mergeCell ref="AD179:AO179"/>
    <mergeCell ref="AQ179:AW179"/>
    <mergeCell ref="E164:Q164"/>
    <mergeCell ref="S164:AB164"/>
    <mergeCell ref="AD164:AO164"/>
    <mergeCell ref="AQ164:AW164"/>
    <mergeCell ref="S177:AB177"/>
    <mergeCell ref="AD177:AL177"/>
    <mergeCell ref="AQ161:AW161"/>
    <mergeCell ref="E162:Q162"/>
    <mergeCell ref="S162:AB162"/>
    <mergeCell ref="AD162:AO162"/>
    <mergeCell ref="AQ162:AW162"/>
    <mergeCell ref="E163:Q163"/>
    <mergeCell ref="S163:AB163"/>
    <mergeCell ref="AD163:AO163"/>
    <mergeCell ref="AQ163:AW163"/>
    <mergeCell ref="E161:Q161"/>
    <mergeCell ref="AD161:AO161"/>
    <mergeCell ref="R539:AW539"/>
    <mergeCell ref="C87:M87"/>
    <mergeCell ref="O87:Y87"/>
    <mergeCell ref="AA87:AK87"/>
    <mergeCell ref="AM87:AW87"/>
    <mergeCell ref="O85:Y85"/>
    <mergeCell ref="AA85:AK85"/>
    <mergeCell ref="AM85:AW85"/>
    <mergeCell ref="C82:M82"/>
    <mergeCell ref="O82:Y82"/>
    <mergeCell ref="AA82:AK82"/>
    <mergeCell ref="AM82:AW82"/>
    <mergeCell ref="C83:M83"/>
    <mergeCell ref="O83:Y83"/>
    <mergeCell ref="AM83:AW83"/>
    <mergeCell ref="O119:U119"/>
    <mergeCell ref="C106:M106"/>
    <mergeCell ref="O106:Y106"/>
    <mergeCell ref="AA106:AK106"/>
    <mergeCell ref="AM106:AW106"/>
    <mergeCell ref="K147:U147"/>
    <mergeCell ref="C116:M116"/>
    <mergeCell ref="AD160:AL160"/>
    <mergeCell ref="C88:M88"/>
    <mergeCell ref="AQ498:AW498"/>
    <mergeCell ref="AQ499:AW499"/>
    <mergeCell ref="AQ500:AW500"/>
    <mergeCell ref="AQ501:AW501"/>
    <mergeCell ref="AQ508:AW508"/>
    <mergeCell ref="AQ509:AW509"/>
    <mergeCell ref="C516:AW519"/>
    <mergeCell ref="AQ490:AW490"/>
    <mergeCell ref="AQ491:AW491"/>
    <mergeCell ref="AQ492:AW492"/>
    <mergeCell ref="AQ493:AW493"/>
    <mergeCell ref="AQ494:AW494"/>
    <mergeCell ref="AQ495:AW495"/>
    <mergeCell ref="C549:Q549"/>
    <mergeCell ref="S549:AG549"/>
    <mergeCell ref="AI549:AW549"/>
    <mergeCell ref="AM86:AW86"/>
    <mergeCell ref="AA86:AK86"/>
    <mergeCell ref="O86:Y86"/>
    <mergeCell ref="C86:M86"/>
    <mergeCell ref="AI379:AO379"/>
    <mergeCell ref="AQ502:AW502"/>
    <mergeCell ref="AQ510:AW510"/>
    <mergeCell ref="AO538:AW538"/>
    <mergeCell ref="C545:Q545"/>
    <mergeCell ref="S545:AG545"/>
    <mergeCell ref="AI545:AW545"/>
    <mergeCell ref="C547:Q547"/>
    <mergeCell ref="S547:AG547"/>
    <mergeCell ref="AQ484:AW484"/>
    <mergeCell ref="AI547:AW547"/>
    <mergeCell ref="C546:Q546"/>
    <mergeCell ref="AQ496:AW496"/>
    <mergeCell ref="AQ481:AW481"/>
    <mergeCell ref="AQ482:AW482"/>
    <mergeCell ref="AQ483:AW483"/>
    <mergeCell ref="AQ497:AW497"/>
    <mergeCell ref="J14:U14"/>
    <mergeCell ref="J15:U15"/>
    <mergeCell ref="J16:U16"/>
    <mergeCell ref="J17:U17"/>
    <mergeCell ref="B17:I17"/>
    <mergeCell ref="B16:I16"/>
    <mergeCell ref="B15:I15"/>
    <mergeCell ref="B14:I14"/>
    <mergeCell ref="C548:Q548"/>
    <mergeCell ref="C48:Q48"/>
    <mergeCell ref="S48:AG48"/>
    <mergeCell ref="C62:Q62"/>
    <mergeCell ref="S62:AG62"/>
    <mergeCell ref="C64:Q64"/>
    <mergeCell ref="S64:AG64"/>
    <mergeCell ref="C55:Q55"/>
    <mergeCell ref="S55:AG55"/>
    <mergeCell ref="C54:Q54"/>
    <mergeCell ref="S54:AG54"/>
    <mergeCell ref="C49:Q49"/>
    <mergeCell ref="S49:AG49"/>
    <mergeCell ref="C51:Q51"/>
    <mergeCell ref="S51:AG51"/>
    <mergeCell ref="C80:M80"/>
    <mergeCell ref="AQ473:AW473"/>
    <mergeCell ref="AQ474:AW474"/>
    <mergeCell ref="AQ475:AW475"/>
    <mergeCell ref="AQ476:AW476"/>
    <mergeCell ref="AQ477:AW477"/>
    <mergeCell ref="AQ478:AW478"/>
    <mergeCell ref="AQ479:AW479"/>
    <mergeCell ref="AQ480:AW480"/>
    <mergeCell ref="B32:V32"/>
    <mergeCell ref="AI48:AW48"/>
    <mergeCell ref="AI62:AW62"/>
    <mergeCell ref="AI64:AW64"/>
    <mergeCell ref="AI52:AW52"/>
    <mergeCell ref="AI55:AW55"/>
    <mergeCell ref="AI54:AW54"/>
    <mergeCell ref="AI49:AW49"/>
    <mergeCell ref="AI51:AW51"/>
    <mergeCell ref="O80:Y80"/>
    <mergeCell ref="AA80:AK80"/>
    <mergeCell ref="AM80:AW80"/>
    <mergeCell ref="C81:M81"/>
    <mergeCell ref="O81:Y81"/>
    <mergeCell ref="AA81:AK81"/>
    <mergeCell ref="AM81:AW81"/>
    <mergeCell ref="AQ472:AW472"/>
    <mergeCell ref="C65:Q65"/>
    <mergeCell ref="S65:AG65"/>
    <mergeCell ref="AI65:AW65"/>
    <mergeCell ref="C67:Q67"/>
    <mergeCell ref="C68:Q68"/>
    <mergeCell ref="S67:AG67"/>
    <mergeCell ref="S68:AG68"/>
    <mergeCell ref="AI61:AW61"/>
    <mergeCell ref="C84:M84"/>
    <mergeCell ref="O84:Y84"/>
    <mergeCell ref="AA84:AK84"/>
    <mergeCell ref="AM84:AW84"/>
    <mergeCell ref="C85:M85"/>
    <mergeCell ref="O88:Y88"/>
    <mergeCell ref="AA88:AK88"/>
    <mergeCell ref="C97:M97"/>
    <mergeCell ref="O97:Y97"/>
    <mergeCell ref="AA97:AK97"/>
    <mergeCell ref="AM97:AW97"/>
    <mergeCell ref="S160:AB160"/>
    <mergeCell ref="S161:AB161"/>
    <mergeCell ref="C147:I147"/>
    <mergeCell ref="C152:I152"/>
    <mergeCell ref="C46:Q46"/>
    <mergeCell ref="C61:Q61"/>
    <mergeCell ref="S61:AG61"/>
    <mergeCell ref="AA83:AK83"/>
    <mergeCell ref="AD147:AR147"/>
    <mergeCell ref="C52:Q52"/>
    <mergeCell ref="S52:AG52"/>
    <mergeCell ref="K152:U152"/>
    <mergeCell ref="W152:AC152"/>
    <mergeCell ref="AE152:AK152"/>
    <mergeCell ref="AM152:AW152"/>
    <mergeCell ref="C131:AW134"/>
    <mergeCell ref="C115:M115"/>
    <mergeCell ref="O115:U115"/>
    <mergeCell ref="O114:U114"/>
    <mergeCell ref="O116:U116"/>
    <mergeCell ref="O117:U117"/>
    <mergeCell ref="O118:U118"/>
    <mergeCell ref="C117:M117"/>
    <mergeCell ref="C118:M118"/>
    <mergeCell ref="C119:M119"/>
    <mergeCell ref="W115:AW115"/>
    <mergeCell ref="W116:AW116"/>
    <mergeCell ref="W117:AW117"/>
    <mergeCell ref="E298:AA298"/>
    <mergeCell ref="E299:AA299"/>
    <mergeCell ref="E310:S310"/>
    <mergeCell ref="U310:Y310"/>
    <mergeCell ref="AA310:AO310"/>
    <mergeCell ref="E311:S311"/>
    <mergeCell ref="U311:Y311"/>
    <mergeCell ref="AA311:AO311"/>
    <mergeCell ref="AG307:AM307"/>
    <mergeCell ref="C539:O539"/>
    <mergeCell ref="C538:AL538"/>
    <mergeCell ref="O201:T201"/>
    <mergeCell ref="E213:L213"/>
    <mergeCell ref="E301:AW301"/>
    <mergeCell ref="E313:AX313"/>
    <mergeCell ref="C365:AM365"/>
    <mergeCell ref="C375:AW375"/>
    <mergeCell ref="AM363:AW363"/>
    <mergeCell ref="V379:AF379"/>
    <mergeCell ref="AB211:AM211"/>
    <mergeCell ref="AD231:AM231"/>
    <mergeCell ref="AC214:AI214"/>
    <mergeCell ref="AO320:AW320"/>
    <mergeCell ref="AQ311:AW311"/>
    <mergeCell ref="AQ310:AW310"/>
    <mergeCell ref="AQ214:AW214"/>
    <mergeCell ref="U214:AA214"/>
    <mergeCell ref="AO231:AW231"/>
    <mergeCell ref="AO251:AW251"/>
    <mergeCell ref="AC285:AO285"/>
    <mergeCell ref="AC286:AO286"/>
    <mergeCell ref="AC298:AO298"/>
    <mergeCell ref="AQ298:AW298"/>
    <mergeCell ref="AL175:AM175"/>
    <mergeCell ref="AG187:AM187"/>
    <mergeCell ref="AB199:AM199"/>
    <mergeCell ref="AC241:AM241"/>
    <mergeCell ref="AD251:AM251"/>
    <mergeCell ref="AC261:AM261"/>
    <mergeCell ref="AB271:AM271"/>
    <mergeCell ref="AC299:AO299"/>
    <mergeCell ref="AK214:AO214"/>
    <mergeCell ref="AO281:AW281"/>
    <mergeCell ref="AQ299:AW299"/>
    <mergeCell ref="AQ235:AW235"/>
    <mergeCell ref="AQ245:AW245"/>
    <mergeCell ref="AQ244:AW244"/>
    <mergeCell ref="AO199:AW199"/>
  </mergeCells>
  <conditionalFormatting sqref="O115:U119">
    <cfRule type="cellIs" dxfId="70" priority="131" operator="equal">
      <formula>""</formula>
    </cfRule>
  </conditionalFormatting>
  <conditionalFormatting sqref="W115:AW115">
    <cfRule type="cellIs" dxfId="69" priority="130" operator="equal">
      <formula>$O$115="Non"</formula>
    </cfRule>
  </conditionalFormatting>
  <conditionalFormatting sqref="W116:AW116">
    <cfRule type="cellIs" dxfId="68" priority="129" operator="equal">
      <formula>$O$116="Non"</formula>
    </cfRule>
  </conditionalFormatting>
  <conditionalFormatting sqref="W117:AW117">
    <cfRule type="cellIs" dxfId="67" priority="128" operator="equal">
      <formula>$O$117="Non"</formula>
    </cfRule>
  </conditionalFormatting>
  <conditionalFormatting sqref="W118:AW118">
    <cfRule type="cellIs" dxfId="66" priority="127" operator="equal">
      <formula>$O$118="Non"</formula>
    </cfRule>
  </conditionalFormatting>
  <conditionalFormatting sqref="W119:AW119">
    <cfRule type="cellIs" dxfId="65" priority="126" operator="equal">
      <formula>$O$119="Non"</formula>
    </cfRule>
  </conditionalFormatting>
  <conditionalFormatting sqref="AO144:AW144">
    <cfRule type="cellIs" dxfId="64" priority="121" operator="equal">
      <formula>""</formula>
    </cfRule>
  </conditionalFormatting>
  <conditionalFormatting sqref="C147:I147">
    <cfRule type="cellIs" dxfId="63" priority="100" operator="equal">
      <formula>$AO$144="Non"</formula>
    </cfRule>
  </conditionalFormatting>
  <conditionalFormatting sqref="K147:U147">
    <cfRule type="cellIs" dxfId="62" priority="99" operator="equal">
      <formula>$AO$144="Non"</formula>
    </cfRule>
  </conditionalFormatting>
  <conditionalFormatting sqref="C152:I152 W152:AC152 AM152">
    <cfRule type="cellIs" dxfId="61" priority="97" operator="equal">
      <formula>$AO$149="Non"</formula>
    </cfRule>
  </conditionalFormatting>
  <conditionalFormatting sqref="K152:U152">
    <cfRule type="cellIs" dxfId="60" priority="96" operator="equal">
      <formula>$AO$149="Non"</formula>
    </cfRule>
  </conditionalFormatting>
  <conditionalFormatting sqref="E161:Q161 S161:AB161 AD161:AO161 AQ161:AW161">
    <cfRule type="cellIs" dxfId="59" priority="95" operator="equal">
      <formula>$AO$158="Non"</formula>
    </cfRule>
  </conditionalFormatting>
  <conditionalFormatting sqref="AQ166:AW166 AQ169:AW169">
    <cfRule type="cellIs" dxfId="58" priority="94" operator="equal">
      <formula>""</formula>
    </cfRule>
  </conditionalFormatting>
  <conditionalFormatting sqref="E190:Q190 S190:AB190 AQ190:AW190">
    <cfRule type="cellIs" dxfId="57" priority="92" operator="equal">
      <formula>$AO$187="Non"</formula>
    </cfRule>
  </conditionalFormatting>
  <conditionalFormatting sqref="E202:M202 O202:S202 U202:AA202 AC202:AI202 AK202:AO202">
    <cfRule type="cellIs" dxfId="56" priority="91" operator="equal">
      <formula>$AO$199="Non"</formula>
    </cfRule>
  </conditionalFormatting>
  <conditionalFormatting sqref="AK214:AO214 AC214:AI214 U214:AA214 E214 AQ214">
    <cfRule type="cellIs" dxfId="55" priority="90" operator="equal">
      <formula>$AO$211="Non"</formula>
    </cfRule>
  </conditionalFormatting>
  <conditionalFormatting sqref="E224:S224 U224:AA224 AC224:AG224 AI224:AO224 AQ224:AW224">
    <cfRule type="cellIs" dxfId="54" priority="89" operator="equal">
      <formula>$AO$221="Non"</formula>
    </cfRule>
  </conditionalFormatting>
  <conditionalFormatting sqref="E234:S234 U234:AA234 AC234:AO234 AQ234:AW234">
    <cfRule type="cellIs" dxfId="53" priority="88" operator="equal">
      <formula>$AO$231="Non"</formula>
    </cfRule>
  </conditionalFormatting>
  <conditionalFormatting sqref="E244:S244 U244:AA244 AC244:AI244 AK244:AO244">
    <cfRule type="cellIs" dxfId="52" priority="87" operator="equal">
      <formula>$AO$241="Non"</formula>
    </cfRule>
  </conditionalFormatting>
  <conditionalFormatting sqref="E254:S254 U254:AA254 AC254:AO254 AQ254:AW254">
    <cfRule type="cellIs" dxfId="51" priority="86" operator="equal">
      <formula>$AO$251="Non"</formula>
    </cfRule>
  </conditionalFormatting>
  <conditionalFormatting sqref="E264:S264 U264:AA264 AC264:AO264 AQ264:AW264">
    <cfRule type="cellIs" dxfId="50" priority="85" operator="equal">
      <formula>$AO$261="Non"</formula>
    </cfRule>
  </conditionalFormatting>
  <conditionalFormatting sqref="E274:S274 U274:AA274 AC274:AO274 AQ274:AW274">
    <cfRule type="cellIs" dxfId="49" priority="84" operator="equal">
      <formula>$AO$271="Non"</formula>
    </cfRule>
  </conditionalFormatting>
  <conditionalFormatting sqref="AQ296:AW296 AC296:AO296 E296:AA296">
    <cfRule type="cellIs" dxfId="48" priority="83" operator="equal">
      <formula>$AO$293="Non"</formula>
    </cfRule>
  </conditionalFormatting>
  <conditionalFormatting sqref="AA310:AO310 U310:Y310 E310:S310 AQ310:AW310">
    <cfRule type="cellIs" dxfId="47" priority="82" operator="equal">
      <formula>$AO$307="Non"</formula>
    </cfRule>
  </conditionalFormatting>
  <conditionalFormatting sqref="AQ344:AW344 AC344:AO344 U344:AA344 E344:S344">
    <cfRule type="cellIs" dxfId="46" priority="81" operator="equal">
      <formula>$AO$341="Non"</formula>
    </cfRule>
  </conditionalFormatting>
  <conditionalFormatting sqref="AQ356:AW356 AC356:AO356 U356:AA356 E356:S356">
    <cfRule type="cellIs" dxfId="45" priority="80" operator="equal">
      <formula>$AO$353="Non"</formula>
    </cfRule>
  </conditionalFormatting>
  <conditionalFormatting sqref="AQ368:AW368 AC368:AO368 U368:AA368 E368:S368">
    <cfRule type="cellIs" dxfId="44" priority="79" operator="equal">
      <formula>$AO$365="Non"</formula>
    </cfRule>
  </conditionalFormatting>
  <conditionalFormatting sqref="AQ380:AW380 AI380:AO381">
    <cfRule type="cellIs" dxfId="43" priority="78" operator="equal">
      <formula>$AO$377="Non"</formula>
    </cfRule>
  </conditionalFormatting>
  <conditionalFormatting sqref="AO538:AW538">
    <cfRule type="cellIs" dxfId="42" priority="76" operator="equal">
      <formula>""</formula>
    </cfRule>
  </conditionalFormatting>
  <conditionalFormatting sqref="E284:S284 U284:AA284 AC284:AO284 AQ284:AW284">
    <cfRule type="cellIs" dxfId="41" priority="61" operator="equal">
      <formula>$AO$281="Non"</formula>
    </cfRule>
  </conditionalFormatting>
  <conditionalFormatting sqref="C46:Q46 C49:Q49 C52:Q52 C55:Q55 S55:AG55 S52:AG52 S49:AG49 AI49:AW49 AI55:AW55 AI52:AW52">
    <cfRule type="cellIs" dxfId="40" priority="57" operator="equal">
      <formula>""</formula>
    </cfRule>
  </conditionalFormatting>
  <conditionalFormatting sqref="C62:Q62 S62:AG62 AI62:AW62 S65:AG65 C65:Q65 AI65:AW65">
    <cfRule type="cellIs" dxfId="39" priority="56" operator="equal">
      <formula>""</formula>
    </cfRule>
  </conditionalFormatting>
  <conditionalFormatting sqref="AI68:AW68">
    <cfRule type="cellIs" dxfId="38" priority="55" operator="equal">
      <formula>$AI$62="Prima"</formula>
    </cfRule>
  </conditionalFormatting>
  <conditionalFormatting sqref="C68:Q68 S68:AG68">
    <cfRule type="cellIs" dxfId="37" priority="54" operator="equal">
      <formula>""</formula>
    </cfRule>
  </conditionalFormatting>
  <conditionalFormatting sqref="AA81:AK82 AA84:AK84">
    <cfRule type="cellIs" dxfId="36" priority="53" operator="equal">
      <formula>""</formula>
    </cfRule>
  </conditionalFormatting>
  <conditionalFormatting sqref="O81:Y84 AM81:AW84">
    <cfRule type="cellIs" dxfId="35" priority="52" operator="equal">
      <formula>""</formula>
    </cfRule>
  </conditionalFormatting>
  <conditionalFormatting sqref="AA83:AK83">
    <cfRule type="cellIs" dxfId="34" priority="51" operator="equal">
      <formula>""</formula>
    </cfRule>
  </conditionalFormatting>
  <conditionalFormatting sqref="C97:M97 O97:Y97 AA97:AK97 AM97:AW97">
    <cfRule type="cellIs" dxfId="33" priority="49" operator="equal">
      <formula>$AO$94="Non"</formula>
    </cfRule>
  </conditionalFormatting>
  <conditionalFormatting sqref="AO125:AW125">
    <cfRule type="cellIs" dxfId="32" priority="46" operator="equal">
      <formula>""</formula>
    </cfRule>
  </conditionalFormatting>
  <conditionalFormatting sqref="C106:M106 O106:Y106 AA106:AK106 AM106:AW106">
    <cfRule type="cellIs" dxfId="31" priority="47" operator="equal">
      <formula>$AO$103="Non"</formula>
    </cfRule>
  </conditionalFormatting>
  <conditionalFormatting sqref="AO158:AW158">
    <cfRule type="cellIs" dxfId="30" priority="44" operator="equal">
      <formula>""</formula>
    </cfRule>
  </conditionalFormatting>
  <conditionalFormatting sqref="AO175:AW175">
    <cfRule type="cellIs" dxfId="29" priority="43" operator="equal">
      <formula>""</formula>
    </cfRule>
  </conditionalFormatting>
  <conditionalFormatting sqref="AO187:AW187">
    <cfRule type="cellIs" dxfId="28" priority="42" operator="equal">
      <formula>""</formula>
    </cfRule>
  </conditionalFormatting>
  <conditionalFormatting sqref="AO199:AW199">
    <cfRule type="cellIs" dxfId="27" priority="41" operator="equal">
      <formula>""</formula>
    </cfRule>
  </conditionalFormatting>
  <conditionalFormatting sqref="AO211:AW211">
    <cfRule type="cellIs" dxfId="26" priority="40" operator="equal">
      <formula>""</formula>
    </cfRule>
  </conditionalFormatting>
  <conditionalFormatting sqref="AO221:AW221">
    <cfRule type="cellIs" dxfId="25" priority="39" operator="equal">
      <formula>""</formula>
    </cfRule>
  </conditionalFormatting>
  <conditionalFormatting sqref="AO231:AW231">
    <cfRule type="cellIs" dxfId="24" priority="38" operator="equal">
      <formula>""</formula>
    </cfRule>
  </conditionalFormatting>
  <conditionalFormatting sqref="AO241:AW241">
    <cfRule type="cellIs" dxfId="23" priority="37" operator="equal">
      <formula>""</formula>
    </cfRule>
  </conditionalFormatting>
  <conditionalFormatting sqref="AO251:AW251">
    <cfRule type="cellIs" dxfId="22" priority="36" operator="equal">
      <formula>""</formula>
    </cfRule>
  </conditionalFormatting>
  <conditionalFormatting sqref="AO261:AW261">
    <cfRule type="cellIs" dxfId="21" priority="35" operator="equal">
      <formula>""</formula>
    </cfRule>
  </conditionalFormatting>
  <conditionalFormatting sqref="AO271:AW271">
    <cfRule type="cellIs" dxfId="20" priority="34" operator="equal">
      <formula>""</formula>
    </cfRule>
  </conditionalFormatting>
  <conditionalFormatting sqref="AO281:AW281">
    <cfRule type="cellIs" dxfId="19" priority="33" operator="equal">
      <formula>""</formula>
    </cfRule>
  </conditionalFormatting>
  <conditionalFormatting sqref="AO293:AW293">
    <cfRule type="cellIs" dxfId="18" priority="32" operator="equal">
      <formula>""</formula>
    </cfRule>
  </conditionalFormatting>
  <conditionalFormatting sqref="AO307:AW307">
    <cfRule type="cellIs" dxfId="17" priority="31" operator="equal">
      <formula>""</formula>
    </cfRule>
  </conditionalFormatting>
  <conditionalFormatting sqref="AO320:AW320">
    <cfRule type="cellIs" dxfId="16" priority="30" operator="equal">
      <formula>""</formula>
    </cfRule>
  </conditionalFormatting>
  <conditionalFormatting sqref="AO341:AW341">
    <cfRule type="cellIs" dxfId="15" priority="29" operator="equal">
      <formula>""</formula>
    </cfRule>
  </conditionalFormatting>
  <conditionalFormatting sqref="AO353:AW353">
    <cfRule type="cellIs" dxfId="14" priority="28" operator="equal">
      <formula>""</formula>
    </cfRule>
  </conditionalFormatting>
  <conditionalFormatting sqref="AO365:AW365">
    <cfRule type="cellIs" dxfId="13" priority="27" operator="equal">
      <formula>""</formula>
    </cfRule>
  </conditionalFormatting>
  <conditionalFormatting sqref="AO377:AW377">
    <cfRule type="cellIs" dxfId="12" priority="26" operator="equal">
      <formula>""</formula>
    </cfRule>
  </conditionalFormatting>
  <conditionalFormatting sqref="AO389:AW389">
    <cfRule type="cellIs" dxfId="11" priority="25" operator="equal">
      <formula>""</formula>
    </cfRule>
  </conditionalFormatting>
  <conditionalFormatting sqref="AD190:AO190">
    <cfRule type="cellIs" dxfId="10" priority="20" operator="equal">
      <formula>$AO$187="Non"</formula>
    </cfRule>
  </conditionalFormatting>
  <conditionalFormatting sqref="AQ244:AW244">
    <cfRule type="cellIs" dxfId="9" priority="15" operator="equal">
      <formula>$AO$241="Non"</formula>
    </cfRule>
  </conditionalFormatting>
  <conditionalFormatting sqref="AM85:AW85">
    <cfRule type="cellIs" dxfId="8" priority="14" operator="equal">
      <formula>""</formula>
    </cfRule>
  </conditionalFormatting>
  <conditionalFormatting sqref="AM86:AW86">
    <cfRule type="cellIs" dxfId="7" priority="10" operator="equal">
      <formula>""</formula>
    </cfRule>
  </conditionalFormatting>
  <conditionalFormatting sqref="AM87:AW87">
    <cfRule type="cellIs" dxfId="6" priority="9" operator="equal">
      <formula>""</formula>
    </cfRule>
  </conditionalFormatting>
  <conditionalFormatting sqref="AM88:AW88">
    <cfRule type="cellIs" dxfId="5" priority="8" operator="equal">
      <formula>""</formula>
    </cfRule>
  </conditionalFormatting>
  <conditionalFormatting sqref="AO94:AW94">
    <cfRule type="cellIs" dxfId="4" priority="7" operator="equal">
      <formula>""</formula>
    </cfRule>
  </conditionalFormatting>
  <conditionalFormatting sqref="AO103:AW103">
    <cfRule type="cellIs" dxfId="3" priority="6" operator="equal">
      <formula>""</formula>
    </cfRule>
  </conditionalFormatting>
  <conditionalFormatting sqref="AO149:AW149">
    <cfRule type="cellIs" dxfId="2" priority="3" operator="equal">
      <formula>""</formula>
    </cfRule>
  </conditionalFormatting>
  <conditionalFormatting sqref="AQ178:AW178 AD178 S178 E178">
    <cfRule type="cellIs" dxfId="1" priority="2" operator="equal">
      <formula>$AO$175="Non"</formula>
    </cfRule>
  </conditionalFormatting>
  <conditionalFormatting sqref="R539:AW539">
    <cfRule type="cellIs" dxfId="0" priority="1" operator="equal">
      <formula>$AO$538="Oui"</formula>
    </cfRule>
  </conditionalFormatting>
  <dataValidations count="15">
    <dataValidation type="list" allowBlank="1" showInputMessage="1" showErrorMessage="1" sqref="AO538:AW538 O115:U119 AO144:AW144 AO149:AW149 AO158:AW158 AO175:AW175 AO187:AW187 AO199:AW199 AO211:AW211 AO221:AW221 AO231:AW231 AO241:AW241 AO251:AW251 AO261:AW261 AO271:AW271 AO281:AW281 AO293:AW293 AO307:AW307 AO320:AW320 AO341:AW341 AO353:AW353 AO365:AW365 AO377:AW377 AO389:AW389 AC224:AG225">
      <formula1>"Oui,Non"</formula1>
    </dataValidation>
    <dataValidation type="list" allowBlank="1" showInputMessage="1" showErrorMessage="1" sqref="AQ166:AW166">
      <formula1>"# 1,# 2,# 3,# 4"</formula1>
    </dataValidation>
    <dataValidation type="list" allowBlank="1" showInputMessage="1" showErrorMessage="1" sqref="AQ169:AW169">
      <formula1>"Aucun,# 1,# 2,# 3,# 4"</formula1>
    </dataValidation>
    <dataValidation type="list" allowBlank="1" showInputMessage="1" showErrorMessage="1" sqref="C52:Q52">
      <formula1>"Féminin,Masculin"</formula1>
    </dataValidation>
    <dataValidation type="list" allowBlank="1" showInputMessage="1" showErrorMessage="1" sqref="S52:AG52">
      <formula1>"Célibataire ou non marié/e,Marié/e,Veuf/veuve,Divorcé/e,Partenariat enregistré,Partenariat dissous"</formula1>
    </dataValidation>
    <dataValidation type="list" allowBlank="1" showInputMessage="1" showErrorMessage="1" sqref="AI52:AW52">
      <formula1>"Aucun,Participation aux acquêts,Séparation de biens,Communauté de biens"</formula1>
    </dataValidation>
    <dataValidation type="list" allowBlank="1" showInputMessage="1" showErrorMessage="1" sqref="AI62:AW62">
      <formula1>"Mandat privé,Mandat professionnel"</formula1>
    </dataValidation>
    <dataValidation type="list" allowBlank="1" showInputMessage="1" showErrorMessage="1" sqref="AD190:AO190 AD161:AO161 AD178:AO178 AM81:AW88">
      <formula1>"Personne sous curatelle,Personne sous curalle et époux/épouse ou partenaire enregistré/e,Autre"</formula1>
    </dataValidation>
    <dataValidation type="list" allowBlank="1" showInputMessage="1" showErrorMessage="1" sqref="AO125:AW125">
      <formula1>"Non,Rente AVS,Rente AI (1/1),Rente AI (3/4),Rente AI (1/2),Rente AI (1/4)"</formula1>
    </dataValidation>
    <dataValidation type="list" allowBlank="1" showInputMessage="1" showErrorMessage="1" sqref="AC297:AO299">
      <formula1>"Personne sous curatelle,Mandataire,Tiers"</formula1>
    </dataValidation>
    <dataValidation type="list" allowBlank="1" showInputMessage="1" showErrorMessage="1" sqref="AD162:AO164 AD179:AO181 AD191:AO193">
      <formula1>"Personne sous curatelle,Personne sous curatelle et époux ou épouse ou partenaire enregistré/e,Autre"</formula1>
    </dataValidation>
    <dataValidation type="list" allowBlank="1" showInputMessage="1" showErrorMessage="1" sqref="K147:U147 AM152:AW152">
      <formula1>"à la personne sous curatelle, au ou à la mandataire, à un tiers"</formula1>
    </dataValidation>
    <dataValidation type="list" allowBlank="1" showInputMessage="1" showErrorMessage="1" sqref="AC296:AO296">
      <formula1>"Personne sous curatelle,Mandataire,Tiers"</formula1>
    </dataValidation>
    <dataValidation type="list" allowBlank="1" showInputMessage="1" showErrorMessage="1" sqref="AC202:AI205">
      <formula1>"Propriété individuelle,Copropriété,Propriété commune"</formula1>
    </dataValidation>
    <dataValidation type="list" allowBlank="1" showInputMessage="1" showErrorMessage="1" sqref="AO94:AW94 AO103:AW103">
      <formula1>"Oui,Non"</formula1>
    </dataValidation>
  </dataValidations>
  <pageMargins left="0.625" right="0.51181102362204722" top="0.98425196850393704" bottom="0.59055118110236227" header="0.15748031496062992" footer="0.15748031496062992"/>
  <pageSetup paperSize="9" orientation="portrait" r:id="rId1"/>
  <headerFooter>
    <oddHeader>&amp;L&amp;G</oddHeader>
    <oddFooter>&amp;L&amp;"Arial,Standard"&amp;5&amp;K000000Version  2021&amp;R&amp;"Arial,Standard"&amp;5 &amp;P/&amp;N</oddFooter>
  </headerFooter>
  <rowBreaks count="7" manualBreakCount="7">
    <brk id="72" max="16383" man="1"/>
    <brk id="138" max="16383" man="1"/>
    <brk id="289" max="16383" man="1"/>
    <brk id="335" max="16383" man="1"/>
    <brk id="404" max="16383" man="1"/>
    <brk id="458" max="16383" man="1"/>
    <brk id="523" max="16383" man="1"/>
  </rowBreaks>
  <ignoredErrors>
    <ignoredError sqref="AN149 AN144 AN158 AP166 AP169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'MONNAIE (à supprimer)'!$A$1:$A$32</xm:f>
          </x14:formula1>
          <xm:sqref>K152:U152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7"/>
  </sheetPr>
  <dimension ref="A1:BY214"/>
  <sheetViews>
    <sheetView view="pageLayout" zoomScale="130" zoomScaleNormal="160" zoomScalePageLayoutView="130" workbookViewId="0">
      <selection activeCell="S40" sqref="S40:AB40"/>
    </sheetView>
  </sheetViews>
  <sheetFormatPr baseColWidth="10" defaultColWidth="0" defaultRowHeight="11.25" x14ac:dyDescent="0.25"/>
  <cols>
    <col min="1" max="51" width="1.7109375" style="57" customWidth="1"/>
    <col min="52" max="16384" width="1.7109375" style="57" hidden="1"/>
  </cols>
  <sheetData>
    <row r="1" spans="2:65" ht="20.25" x14ac:dyDescent="0.25">
      <c r="B1" s="59" t="s">
        <v>272</v>
      </c>
      <c r="C1" s="59"/>
    </row>
    <row r="2" spans="2:65" ht="12.95" customHeight="1" x14ac:dyDescent="0.25"/>
    <row r="3" spans="2:65" ht="12.95" customHeight="1" x14ac:dyDescent="0.25"/>
    <row r="4" spans="2:65" ht="12.95" customHeight="1" x14ac:dyDescent="0.25">
      <c r="B4" s="78"/>
      <c r="C4" s="79" t="s">
        <v>289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80"/>
      <c r="BM4" s="2"/>
    </row>
    <row r="5" spans="2:65" ht="5.0999999999999996" customHeight="1" x14ac:dyDescent="0.25"/>
    <row r="6" spans="2:65" ht="5.0999999999999996" customHeight="1" x14ac:dyDescent="0.25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</row>
    <row r="7" spans="2:65" ht="12.95" customHeight="1" x14ac:dyDescent="0.25">
      <c r="B7" s="86"/>
      <c r="C7" s="70" t="s">
        <v>454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87"/>
    </row>
    <row r="8" spans="2:65" ht="5.0999999999999996" customHeight="1" x14ac:dyDescent="0.25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1"/>
    </row>
    <row r="9" spans="2:65" ht="12.95" customHeight="1" x14ac:dyDescent="0.25"/>
    <row r="10" spans="2:65" ht="12.95" customHeight="1" x14ac:dyDescent="0.25">
      <c r="B10" s="78"/>
      <c r="C10" s="79" t="s">
        <v>290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80"/>
      <c r="BM10" s="2"/>
    </row>
    <row r="11" spans="2:65" ht="5.0999999999999996" customHeight="1" x14ac:dyDescent="0.25"/>
    <row r="12" spans="2:65" ht="5.0999999999999996" customHeight="1" x14ac:dyDescent="0.25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5"/>
    </row>
    <row r="13" spans="2:65" ht="12.95" customHeight="1" x14ac:dyDescent="0.25">
      <c r="B13" s="86"/>
      <c r="C13" s="160" t="s">
        <v>291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70"/>
      <c r="AA13" s="160" t="s">
        <v>292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87"/>
    </row>
    <row r="14" spans="2:65" ht="12.95" customHeight="1" x14ac:dyDescent="0.25">
      <c r="B14" s="86"/>
      <c r="C14" s="219" t="str">
        <f>prl!K50</f>
        <v xml:space="preserve"> 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70"/>
      <c r="AA14" s="219" t="str">
        <f>prl!K51</f>
        <v xml:space="preserve"> </v>
      </c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87"/>
    </row>
    <row r="15" spans="2:65" ht="5.0999999999999996" customHeight="1" x14ac:dyDescent="0.2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1"/>
    </row>
    <row r="16" spans="2:65" ht="12.95" customHeight="1" x14ac:dyDescent="0.25"/>
    <row r="17" spans="2:65" ht="12.95" customHeight="1" x14ac:dyDescent="0.25">
      <c r="B17" s="78"/>
      <c r="C17" s="79" t="s">
        <v>112</v>
      </c>
      <c r="D17" s="79" t="s">
        <v>235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80"/>
      <c r="BM17" s="2"/>
    </row>
    <row r="18" spans="2:65" ht="5.0999999999999996" customHeight="1" x14ac:dyDescent="0.25">
      <c r="BM18" s="2"/>
    </row>
    <row r="19" spans="2:65" ht="5.0999999999999996" customHeight="1" x14ac:dyDescent="0.25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5"/>
      <c r="BM19" s="2"/>
    </row>
    <row r="20" spans="2:65" ht="12.95" customHeight="1" x14ac:dyDescent="0.25">
      <c r="B20" s="86"/>
      <c r="C20" s="76" t="s">
        <v>2</v>
      </c>
      <c r="D20" s="76" t="s">
        <v>455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87"/>
      <c r="BM20" s="2"/>
    </row>
    <row r="21" spans="2:65" ht="5.0999999999999996" customHeight="1" x14ac:dyDescent="0.25">
      <c r="B21" s="8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87"/>
      <c r="BM21" s="2"/>
    </row>
    <row r="22" spans="2:65" ht="19.149999999999999" customHeight="1" x14ac:dyDescent="0.25">
      <c r="B22" s="86"/>
      <c r="C22" s="212" t="s">
        <v>456</v>
      </c>
      <c r="D22" s="212"/>
      <c r="E22" s="212"/>
      <c r="F22" s="212"/>
      <c r="G22" s="212"/>
      <c r="H22" s="212"/>
      <c r="I22" s="212"/>
      <c r="J22" s="121"/>
      <c r="K22" s="133" t="s">
        <v>299</v>
      </c>
      <c r="L22" s="133"/>
      <c r="M22" s="133"/>
      <c r="N22" s="133"/>
      <c r="O22" s="133"/>
      <c r="P22" s="132"/>
      <c r="Q22" s="132"/>
      <c r="R22" s="121"/>
      <c r="S22" s="121"/>
      <c r="T22" s="121"/>
      <c r="U22" s="121"/>
      <c r="V22" s="121"/>
      <c r="W22" s="121" t="s">
        <v>368</v>
      </c>
      <c r="X22" s="121"/>
      <c r="Y22" s="121"/>
      <c r="Z22" s="121"/>
      <c r="AA22" s="121"/>
      <c r="AB22" s="121"/>
      <c r="AC22" s="121"/>
      <c r="AD22" s="121"/>
      <c r="AE22" s="121" t="s">
        <v>300</v>
      </c>
      <c r="AF22" s="121"/>
      <c r="AG22" s="121"/>
      <c r="AH22" s="121"/>
      <c r="AI22" s="121"/>
      <c r="AJ22" s="121"/>
      <c r="AK22" s="121"/>
      <c r="AL22" s="121"/>
      <c r="AM22" s="135" t="s">
        <v>436</v>
      </c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87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M22" s="2"/>
    </row>
    <row r="23" spans="2:65" ht="12.95" customHeight="1" x14ac:dyDescent="0.25">
      <c r="B23" s="86"/>
      <c r="C23" s="147"/>
      <c r="D23" s="147"/>
      <c r="E23" s="147"/>
      <c r="F23" s="147"/>
      <c r="G23" s="147"/>
      <c r="H23" s="147"/>
      <c r="I23" s="147"/>
      <c r="J23" s="70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70"/>
      <c r="W23" s="162"/>
      <c r="X23" s="162"/>
      <c r="Y23" s="162"/>
      <c r="Z23" s="162"/>
      <c r="AA23" s="162"/>
      <c r="AB23" s="162"/>
      <c r="AC23" s="162"/>
      <c r="AD23" s="70"/>
      <c r="AE23" s="148" t="str">
        <f>IF(C23="","",(ROUND((C23*W23)/5,2)*5))</f>
        <v/>
      </c>
      <c r="AF23" s="148"/>
      <c r="AG23" s="148"/>
      <c r="AH23" s="148"/>
      <c r="AI23" s="148"/>
      <c r="AJ23" s="148"/>
      <c r="AK23" s="148"/>
      <c r="AL23" s="70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87"/>
      <c r="AY23" s="119"/>
      <c r="AZ23" s="119"/>
      <c r="BA23" s="119"/>
      <c r="BB23" s="119"/>
      <c r="BC23" s="70"/>
      <c r="BD23" s="70"/>
      <c r="BE23" s="70"/>
      <c r="BF23" s="70"/>
      <c r="BG23" s="70"/>
      <c r="BH23" s="70"/>
      <c r="BI23" s="70"/>
      <c r="BM23" s="2"/>
    </row>
    <row r="24" spans="2:65" ht="12.95" customHeight="1" x14ac:dyDescent="0.25">
      <c r="B24" s="86"/>
      <c r="C24" s="147"/>
      <c r="D24" s="147"/>
      <c r="E24" s="147"/>
      <c r="F24" s="147"/>
      <c r="G24" s="147"/>
      <c r="H24" s="147"/>
      <c r="I24" s="147"/>
      <c r="J24" s="70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70"/>
      <c r="W24" s="162"/>
      <c r="X24" s="162"/>
      <c r="Y24" s="162"/>
      <c r="Z24" s="162"/>
      <c r="AA24" s="162"/>
      <c r="AB24" s="162"/>
      <c r="AC24" s="162"/>
      <c r="AD24" s="70"/>
      <c r="AE24" s="148" t="str">
        <f>IF(C24="","",(ROUND((C24*W24)/5,2)*5))</f>
        <v/>
      </c>
      <c r="AF24" s="148"/>
      <c r="AG24" s="148"/>
      <c r="AH24" s="148"/>
      <c r="AI24" s="148"/>
      <c r="AJ24" s="148"/>
      <c r="AK24" s="148"/>
      <c r="AL24" s="70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87"/>
      <c r="AY24" s="119"/>
      <c r="AZ24" s="119"/>
      <c r="BA24" s="119"/>
      <c r="BB24" s="119"/>
      <c r="BC24" s="70"/>
      <c r="BD24" s="70"/>
      <c r="BE24" s="70"/>
      <c r="BF24" s="70"/>
      <c r="BG24" s="70"/>
      <c r="BH24" s="70"/>
      <c r="BI24" s="70"/>
      <c r="BM24" s="2"/>
    </row>
    <row r="25" spans="2:65" ht="5.0999999999999996" customHeigh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BM25" s="2"/>
    </row>
    <row r="26" spans="2:65" ht="5.0999999999999996" customHeight="1" x14ac:dyDescent="0.25">
      <c r="BM26" s="2"/>
    </row>
    <row r="27" spans="2:65" ht="5.0999999999999996" customHeight="1" x14ac:dyDescent="0.25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5"/>
      <c r="BM27" s="2"/>
    </row>
    <row r="28" spans="2:65" ht="12.95" customHeight="1" x14ac:dyDescent="0.25">
      <c r="B28" s="86"/>
      <c r="C28" s="76" t="s">
        <v>7</v>
      </c>
      <c r="D28" s="76" t="s">
        <v>298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7"/>
      <c r="BM28" s="2"/>
    </row>
    <row r="29" spans="2:65" ht="5.0999999999999996" customHeight="1" x14ac:dyDescent="0.25">
      <c r="B29" s="86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87"/>
      <c r="BM29" s="2"/>
    </row>
    <row r="30" spans="2:65" ht="12.95" customHeight="1" x14ac:dyDescent="0.25">
      <c r="B30" s="86"/>
      <c r="C30" s="70"/>
      <c r="D30" s="70"/>
      <c r="E30" s="70" t="s">
        <v>301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160" t="s">
        <v>302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70"/>
      <c r="AD30" s="160" t="s">
        <v>303</v>
      </c>
      <c r="AE30" s="160"/>
      <c r="AF30" s="160"/>
      <c r="AG30" s="160"/>
      <c r="AH30" s="160"/>
      <c r="AI30" s="160"/>
      <c r="AJ30" s="160"/>
      <c r="AK30" s="160"/>
      <c r="AL30" s="160"/>
      <c r="AM30" s="70"/>
      <c r="AN30" s="70"/>
      <c r="AO30" s="70"/>
      <c r="AP30" s="70"/>
      <c r="AQ30" s="119" t="s">
        <v>300</v>
      </c>
      <c r="AR30" s="70"/>
      <c r="AS30" s="70"/>
      <c r="AT30" s="70"/>
      <c r="AU30" s="70"/>
      <c r="AV30" s="70"/>
      <c r="AW30" s="70"/>
      <c r="AX30" s="87"/>
      <c r="BM30" s="2"/>
    </row>
    <row r="31" spans="2:65" ht="12.95" customHeight="1" x14ac:dyDescent="0.25">
      <c r="B31" s="86"/>
      <c r="C31" s="70" t="s">
        <v>108</v>
      </c>
      <c r="D31" s="70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92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92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92"/>
      <c r="AQ31" s="147"/>
      <c r="AR31" s="147"/>
      <c r="AS31" s="147"/>
      <c r="AT31" s="147"/>
      <c r="AU31" s="147"/>
      <c r="AV31" s="147"/>
      <c r="AW31" s="147"/>
      <c r="AX31" s="87"/>
      <c r="BM31" s="2"/>
    </row>
    <row r="32" spans="2:65" ht="12.95" customHeight="1" x14ac:dyDescent="0.25">
      <c r="B32" s="86"/>
      <c r="C32" s="70" t="s">
        <v>109</v>
      </c>
      <c r="D32" s="70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92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92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92"/>
      <c r="AQ32" s="147"/>
      <c r="AR32" s="147"/>
      <c r="AS32" s="147"/>
      <c r="AT32" s="147"/>
      <c r="AU32" s="147"/>
      <c r="AV32" s="147"/>
      <c r="AW32" s="147"/>
      <c r="AX32" s="87"/>
      <c r="BM32" s="3"/>
    </row>
    <row r="33" spans="2:50" ht="12.95" customHeight="1" x14ac:dyDescent="0.25">
      <c r="B33" s="86"/>
      <c r="C33" s="70" t="s">
        <v>110</v>
      </c>
      <c r="D33" s="70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92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92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92"/>
      <c r="AQ33" s="147"/>
      <c r="AR33" s="147"/>
      <c r="AS33" s="147"/>
      <c r="AT33" s="147"/>
      <c r="AU33" s="147"/>
      <c r="AV33" s="147"/>
      <c r="AW33" s="147"/>
      <c r="AX33" s="87"/>
    </row>
    <row r="34" spans="2:50" ht="12.95" customHeight="1" x14ac:dyDescent="0.25">
      <c r="B34" s="86"/>
      <c r="C34" s="70" t="s">
        <v>111</v>
      </c>
      <c r="D34" s="70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92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92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92"/>
      <c r="AQ34" s="147"/>
      <c r="AR34" s="147"/>
      <c r="AS34" s="147"/>
      <c r="AT34" s="147"/>
      <c r="AU34" s="147"/>
      <c r="AV34" s="147"/>
      <c r="AW34" s="147"/>
      <c r="AX34" s="87"/>
    </row>
    <row r="35" spans="2:50" ht="5.0999999999999996" customHeight="1" x14ac:dyDescent="0.2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1"/>
    </row>
    <row r="36" spans="2:50" ht="5.0999999999999996" customHeight="1" x14ac:dyDescent="0.25"/>
    <row r="37" spans="2:50" ht="5.0999999999999996" customHeight="1" x14ac:dyDescent="0.25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5"/>
    </row>
    <row r="38" spans="2:50" ht="12.95" customHeight="1" x14ac:dyDescent="0.25">
      <c r="B38" s="86"/>
      <c r="C38" s="76" t="s">
        <v>304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87"/>
    </row>
    <row r="39" spans="2:50" ht="5.0999999999999996" customHeight="1" x14ac:dyDescent="0.25">
      <c r="B39" s="8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87"/>
    </row>
    <row r="40" spans="2:50" ht="12.95" customHeight="1" x14ac:dyDescent="0.25">
      <c r="B40" s="86"/>
      <c r="C40" s="70"/>
      <c r="D40" s="70"/>
      <c r="E40" s="119" t="s">
        <v>301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60" t="s">
        <v>302</v>
      </c>
      <c r="T40" s="160"/>
      <c r="U40" s="160"/>
      <c r="V40" s="160"/>
      <c r="W40" s="160"/>
      <c r="X40" s="160"/>
      <c r="Y40" s="160"/>
      <c r="Z40" s="160"/>
      <c r="AA40" s="160"/>
      <c r="AB40" s="160"/>
      <c r="AC40" s="70"/>
      <c r="AD40" s="160" t="s">
        <v>303</v>
      </c>
      <c r="AE40" s="160"/>
      <c r="AF40" s="160"/>
      <c r="AG40" s="160"/>
      <c r="AH40" s="160"/>
      <c r="AI40" s="160"/>
      <c r="AJ40" s="160"/>
      <c r="AK40" s="160"/>
      <c r="AL40" s="160"/>
      <c r="AM40" s="70"/>
      <c r="AN40" s="70"/>
      <c r="AO40" s="70"/>
      <c r="AP40" s="70"/>
      <c r="AQ40" s="119" t="s">
        <v>300</v>
      </c>
      <c r="AR40" s="70"/>
      <c r="AS40" s="70"/>
      <c r="AT40" s="70"/>
      <c r="AU40" s="70"/>
      <c r="AV40" s="70"/>
      <c r="AW40" s="70"/>
      <c r="AX40" s="87"/>
    </row>
    <row r="41" spans="2:50" ht="12.95" customHeight="1" x14ac:dyDescent="0.25">
      <c r="B41" s="86"/>
      <c r="C41" s="70" t="s">
        <v>108</v>
      </c>
      <c r="D41" s="70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77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77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77"/>
      <c r="AQ41" s="147"/>
      <c r="AR41" s="147"/>
      <c r="AS41" s="147"/>
      <c r="AT41" s="147"/>
      <c r="AU41" s="147"/>
      <c r="AV41" s="147"/>
      <c r="AW41" s="147"/>
      <c r="AX41" s="87"/>
    </row>
    <row r="42" spans="2:50" ht="12.95" customHeight="1" x14ac:dyDescent="0.25">
      <c r="B42" s="86"/>
      <c r="C42" s="70" t="s">
        <v>109</v>
      </c>
      <c r="D42" s="70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77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77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77"/>
      <c r="AQ42" s="147"/>
      <c r="AR42" s="147"/>
      <c r="AS42" s="147"/>
      <c r="AT42" s="147"/>
      <c r="AU42" s="147"/>
      <c r="AV42" s="147"/>
      <c r="AW42" s="147"/>
      <c r="AX42" s="87"/>
    </row>
    <row r="43" spans="2:50" ht="12.95" customHeight="1" x14ac:dyDescent="0.25">
      <c r="B43" s="86"/>
      <c r="C43" s="70" t="s">
        <v>110</v>
      </c>
      <c r="D43" s="70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77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77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77"/>
      <c r="AQ43" s="147"/>
      <c r="AR43" s="147"/>
      <c r="AS43" s="147"/>
      <c r="AT43" s="147"/>
      <c r="AU43" s="147"/>
      <c r="AV43" s="147"/>
      <c r="AW43" s="147"/>
      <c r="AX43" s="87"/>
    </row>
    <row r="44" spans="2:50" ht="12.95" customHeight="1" x14ac:dyDescent="0.25">
      <c r="B44" s="86"/>
      <c r="C44" s="70" t="s">
        <v>111</v>
      </c>
      <c r="D44" s="70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77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77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77"/>
      <c r="AQ44" s="147"/>
      <c r="AR44" s="147"/>
      <c r="AS44" s="147"/>
      <c r="AT44" s="147"/>
      <c r="AU44" s="147"/>
      <c r="AV44" s="147"/>
      <c r="AW44" s="147"/>
      <c r="AX44" s="87"/>
    </row>
    <row r="45" spans="2:50" ht="5.0999999999999996" customHeight="1" x14ac:dyDescent="0.2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1"/>
    </row>
    <row r="46" spans="2:50" ht="5.0999999999999996" customHeight="1" x14ac:dyDescent="0.25"/>
    <row r="47" spans="2:50" ht="5.0999999999999996" customHeight="1" x14ac:dyDescent="0.25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5"/>
    </row>
    <row r="48" spans="2:50" ht="12.95" customHeight="1" x14ac:dyDescent="0.25">
      <c r="B48" s="86"/>
      <c r="C48" s="76" t="s">
        <v>310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87"/>
    </row>
    <row r="49" spans="2:77" ht="5.0999999999999996" customHeight="1" x14ac:dyDescent="0.25">
      <c r="B49" s="86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87"/>
    </row>
    <row r="50" spans="2:77" ht="12.95" customHeight="1" x14ac:dyDescent="0.25">
      <c r="B50" s="86"/>
      <c r="C50" s="70"/>
      <c r="D50" s="70"/>
      <c r="E50" s="70" t="s">
        <v>305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160" t="s">
        <v>302</v>
      </c>
      <c r="T50" s="160"/>
      <c r="U50" s="160"/>
      <c r="V50" s="160"/>
      <c r="W50" s="160"/>
      <c r="X50" s="160"/>
      <c r="Y50" s="160"/>
      <c r="Z50" s="160"/>
      <c r="AA50" s="160"/>
      <c r="AB50" s="160"/>
      <c r="AC50" s="70"/>
      <c r="AD50" s="160" t="s">
        <v>303</v>
      </c>
      <c r="AE50" s="160"/>
      <c r="AF50" s="160"/>
      <c r="AG50" s="160"/>
      <c r="AH50" s="160"/>
      <c r="AI50" s="160"/>
      <c r="AJ50" s="160"/>
      <c r="AK50" s="160"/>
      <c r="AL50" s="160"/>
      <c r="AM50" s="70"/>
      <c r="AN50" s="70"/>
      <c r="AO50" s="70"/>
      <c r="AP50" s="70"/>
      <c r="AQ50" s="119" t="s">
        <v>300</v>
      </c>
      <c r="AR50" s="70"/>
      <c r="AS50" s="70"/>
      <c r="AT50" s="70"/>
      <c r="AU50" s="70"/>
      <c r="AV50" s="70"/>
      <c r="AW50" s="70"/>
      <c r="AX50" s="87"/>
    </row>
    <row r="51" spans="2:77" ht="12.95" customHeight="1" x14ac:dyDescent="0.25">
      <c r="B51" s="86"/>
      <c r="C51" s="70" t="s">
        <v>108</v>
      </c>
      <c r="D51" s="70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77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77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77"/>
      <c r="AQ51" s="147"/>
      <c r="AR51" s="147"/>
      <c r="AS51" s="147"/>
      <c r="AT51" s="147"/>
      <c r="AU51" s="147"/>
      <c r="AV51" s="147"/>
      <c r="AW51" s="147"/>
      <c r="AX51" s="87"/>
    </row>
    <row r="52" spans="2:77" ht="12.95" customHeight="1" x14ac:dyDescent="0.25">
      <c r="B52" s="86"/>
      <c r="C52" s="70" t="s">
        <v>109</v>
      </c>
      <c r="D52" s="70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77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77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77"/>
      <c r="AQ52" s="147"/>
      <c r="AR52" s="147"/>
      <c r="AS52" s="147"/>
      <c r="AT52" s="147"/>
      <c r="AU52" s="147"/>
      <c r="AV52" s="147"/>
      <c r="AW52" s="147"/>
      <c r="AX52" s="87"/>
    </row>
    <row r="53" spans="2:77" ht="12.95" customHeight="1" x14ac:dyDescent="0.25">
      <c r="B53" s="86"/>
      <c r="C53" s="70" t="s">
        <v>110</v>
      </c>
      <c r="D53" s="70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77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77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77"/>
      <c r="AQ53" s="147"/>
      <c r="AR53" s="147"/>
      <c r="AS53" s="147"/>
      <c r="AT53" s="147"/>
      <c r="AU53" s="147"/>
      <c r="AV53" s="147"/>
      <c r="AW53" s="147"/>
      <c r="AX53" s="87"/>
    </row>
    <row r="54" spans="2:77" ht="12.95" customHeight="1" x14ac:dyDescent="0.25">
      <c r="B54" s="86"/>
      <c r="C54" s="70" t="s">
        <v>111</v>
      </c>
      <c r="D54" s="70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77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77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77"/>
      <c r="AQ54" s="147"/>
      <c r="AR54" s="147"/>
      <c r="AS54" s="147"/>
      <c r="AT54" s="147"/>
      <c r="AU54" s="147"/>
      <c r="AV54" s="147"/>
      <c r="AW54" s="147"/>
      <c r="AX54" s="87"/>
    </row>
    <row r="55" spans="2:77" ht="5.0999999999999996" customHeight="1" x14ac:dyDescent="0.2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1"/>
    </row>
    <row r="56" spans="2:77" ht="5.0999999999999996" customHeight="1" x14ac:dyDescent="0.25"/>
    <row r="57" spans="2:77" ht="5.0999999999999996" customHeight="1" x14ac:dyDescent="0.25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5"/>
    </row>
    <row r="58" spans="2:77" ht="12.95" customHeight="1" x14ac:dyDescent="0.25">
      <c r="B58" s="86"/>
      <c r="C58" s="76" t="s">
        <v>309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87"/>
    </row>
    <row r="59" spans="2:77" ht="5.0999999999999996" customHeight="1" x14ac:dyDescent="0.25">
      <c r="B59" s="86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87"/>
    </row>
    <row r="60" spans="2:77" ht="18" customHeight="1" x14ac:dyDescent="0.25">
      <c r="B60" s="86"/>
      <c r="C60" s="70"/>
      <c r="D60" s="70"/>
      <c r="E60" s="160" t="s">
        <v>306</v>
      </c>
      <c r="F60" s="160"/>
      <c r="G60" s="160"/>
      <c r="H60" s="160"/>
      <c r="I60" s="160"/>
      <c r="J60" s="160"/>
      <c r="K60" s="160"/>
      <c r="L60" s="160"/>
      <c r="M60" s="160"/>
      <c r="N60" s="70"/>
      <c r="O60" s="151" t="s">
        <v>308</v>
      </c>
      <c r="P60" s="151"/>
      <c r="Q60" s="151"/>
      <c r="R60" s="151"/>
      <c r="S60" s="151"/>
      <c r="T60" s="70"/>
      <c r="U60" s="70" t="s">
        <v>250</v>
      </c>
      <c r="V60" s="70"/>
      <c r="W60" s="70"/>
      <c r="X60" s="70"/>
      <c r="Y60" s="70"/>
      <c r="Z60" s="70"/>
      <c r="AA60" s="70"/>
      <c r="AB60" s="70"/>
      <c r="AC60" s="151" t="s">
        <v>307</v>
      </c>
      <c r="AD60" s="151"/>
      <c r="AE60" s="151"/>
      <c r="AF60" s="151"/>
      <c r="AG60" s="151"/>
      <c r="AH60" s="151"/>
      <c r="AI60" s="151"/>
      <c r="AJ60" s="70"/>
      <c r="AK60" s="160" t="s">
        <v>312</v>
      </c>
      <c r="AL60" s="160"/>
      <c r="AM60" s="160"/>
      <c r="AN60" s="160"/>
      <c r="AO60" s="160"/>
      <c r="AP60" s="70"/>
      <c r="AQ60" s="119" t="s">
        <v>300</v>
      </c>
      <c r="AR60" s="70"/>
      <c r="AS60" s="70"/>
      <c r="AT60" s="70"/>
      <c r="AU60" s="70"/>
      <c r="AV60" s="70"/>
      <c r="AW60" s="70"/>
      <c r="AX60" s="87"/>
      <c r="BC60" s="70"/>
      <c r="BD60" s="70"/>
      <c r="BE60" s="70"/>
      <c r="BF60" s="70"/>
      <c r="BG60" s="70"/>
      <c r="BH60" s="70"/>
      <c r="BI60" s="70"/>
    </row>
    <row r="61" spans="2:77" ht="12.95" customHeight="1" x14ac:dyDescent="0.25">
      <c r="B61" s="86"/>
      <c r="C61" s="70" t="s">
        <v>108</v>
      </c>
      <c r="D61" s="70"/>
      <c r="E61" s="144"/>
      <c r="F61" s="144"/>
      <c r="G61" s="144"/>
      <c r="H61" s="144"/>
      <c r="I61" s="144"/>
      <c r="J61" s="144"/>
      <c r="K61" s="144"/>
      <c r="L61" s="144"/>
      <c r="M61" s="144"/>
      <c r="N61" s="77"/>
      <c r="O61" s="144"/>
      <c r="P61" s="144"/>
      <c r="Q61" s="144"/>
      <c r="R61" s="144"/>
      <c r="S61" s="144"/>
      <c r="T61" s="77"/>
      <c r="U61" s="157"/>
      <c r="V61" s="157"/>
      <c r="W61" s="157"/>
      <c r="X61" s="157"/>
      <c r="Y61" s="157"/>
      <c r="Z61" s="157"/>
      <c r="AA61" s="157"/>
      <c r="AB61" s="77"/>
      <c r="AC61" s="144"/>
      <c r="AD61" s="144"/>
      <c r="AE61" s="144"/>
      <c r="AF61" s="144"/>
      <c r="AG61" s="144"/>
      <c r="AH61" s="144"/>
      <c r="AI61" s="144"/>
      <c r="AJ61" s="77"/>
      <c r="AK61" s="145"/>
      <c r="AL61" s="145"/>
      <c r="AM61" s="145"/>
      <c r="AN61" s="145"/>
      <c r="AO61" s="145"/>
      <c r="AP61" s="77"/>
      <c r="AQ61" s="215" t="str">
        <f>prl!F108</f>
        <v/>
      </c>
      <c r="AR61" s="215"/>
      <c r="AS61" s="215"/>
      <c r="AT61" s="215"/>
      <c r="AU61" s="215"/>
      <c r="AV61" s="215"/>
      <c r="AW61" s="215"/>
      <c r="AX61" s="87"/>
      <c r="BC61" s="70"/>
      <c r="BD61" s="70"/>
      <c r="BE61" s="70"/>
      <c r="BF61" s="70"/>
      <c r="BG61" s="70"/>
      <c r="BH61" s="70"/>
      <c r="BI61" s="70"/>
    </row>
    <row r="62" spans="2:77" ht="12.95" customHeight="1" x14ac:dyDescent="0.25">
      <c r="B62" s="86"/>
      <c r="C62" s="70" t="s">
        <v>109</v>
      </c>
      <c r="D62" s="70"/>
      <c r="E62" s="144"/>
      <c r="F62" s="144"/>
      <c r="G62" s="144"/>
      <c r="H62" s="144"/>
      <c r="I62" s="144"/>
      <c r="J62" s="144"/>
      <c r="K62" s="144"/>
      <c r="L62" s="144"/>
      <c r="M62" s="144"/>
      <c r="N62" s="77"/>
      <c r="O62" s="144"/>
      <c r="P62" s="144"/>
      <c r="Q62" s="144"/>
      <c r="R62" s="144"/>
      <c r="S62" s="144"/>
      <c r="T62" s="77"/>
      <c r="U62" s="157"/>
      <c r="V62" s="157"/>
      <c r="W62" s="157"/>
      <c r="X62" s="157"/>
      <c r="Y62" s="157"/>
      <c r="Z62" s="157"/>
      <c r="AA62" s="157"/>
      <c r="AB62" s="77"/>
      <c r="AC62" s="144"/>
      <c r="AD62" s="144"/>
      <c r="AE62" s="144"/>
      <c r="AF62" s="144"/>
      <c r="AG62" s="144"/>
      <c r="AH62" s="144"/>
      <c r="AI62" s="144"/>
      <c r="AJ62" s="77"/>
      <c r="AK62" s="145"/>
      <c r="AL62" s="145"/>
      <c r="AM62" s="145"/>
      <c r="AN62" s="145"/>
      <c r="AO62" s="145"/>
      <c r="AP62" s="77"/>
      <c r="AQ62" s="215" t="str">
        <f>prl!F109</f>
        <v/>
      </c>
      <c r="AR62" s="215"/>
      <c r="AS62" s="215"/>
      <c r="AT62" s="215"/>
      <c r="AU62" s="215"/>
      <c r="AV62" s="215"/>
      <c r="AW62" s="215"/>
      <c r="AX62" s="87"/>
    </row>
    <row r="63" spans="2:77" ht="12.95" customHeight="1" x14ac:dyDescent="0.25">
      <c r="B63" s="86"/>
      <c r="C63" s="70" t="s">
        <v>110</v>
      </c>
      <c r="D63" s="70"/>
      <c r="E63" s="144"/>
      <c r="F63" s="144"/>
      <c r="G63" s="144"/>
      <c r="H63" s="144"/>
      <c r="I63" s="144"/>
      <c r="J63" s="144"/>
      <c r="K63" s="144"/>
      <c r="L63" s="144"/>
      <c r="M63" s="144"/>
      <c r="N63" s="77"/>
      <c r="O63" s="144"/>
      <c r="P63" s="144"/>
      <c r="Q63" s="144"/>
      <c r="R63" s="144"/>
      <c r="S63" s="144"/>
      <c r="T63" s="77"/>
      <c r="U63" s="157"/>
      <c r="V63" s="157"/>
      <c r="W63" s="157"/>
      <c r="X63" s="157"/>
      <c r="Y63" s="157"/>
      <c r="Z63" s="157"/>
      <c r="AA63" s="157"/>
      <c r="AB63" s="77"/>
      <c r="AC63" s="144"/>
      <c r="AD63" s="144"/>
      <c r="AE63" s="144"/>
      <c r="AF63" s="144"/>
      <c r="AG63" s="144"/>
      <c r="AH63" s="144"/>
      <c r="AI63" s="144"/>
      <c r="AJ63" s="77"/>
      <c r="AK63" s="145"/>
      <c r="AL63" s="145"/>
      <c r="AM63" s="145"/>
      <c r="AN63" s="145"/>
      <c r="AO63" s="145"/>
      <c r="AP63" s="77"/>
      <c r="AQ63" s="215" t="str">
        <f>prl!F110</f>
        <v/>
      </c>
      <c r="AR63" s="215"/>
      <c r="AS63" s="215"/>
      <c r="AT63" s="215"/>
      <c r="AU63" s="215"/>
      <c r="AV63" s="215"/>
      <c r="AW63" s="215"/>
      <c r="AX63" s="87"/>
      <c r="BY63" s="75"/>
    </row>
    <row r="64" spans="2:77" ht="12.95" customHeight="1" x14ac:dyDescent="0.25">
      <c r="B64" s="86"/>
      <c r="C64" s="70" t="s">
        <v>111</v>
      </c>
      <c r="D64" s="70"/>
      <c r="E64" s="144"/>
      <c r="F64" s="144"/>
      <c r="G64" s="144"/>
      <c r="H64" s="144"/>
      <c r="I64" s="144"/>
      <c r="J64" s="144"/>
      <c r="K64" s="144"/>
      <c r="L64" s="144"/>
      <c r="M64" s="144"/>
      <c r="N64" s="77"/>
      <c r="O64" s="144"/>
      <c r="P64" s="144"/>
      <c r="Q64" s="144"/>
      <c r="R64" s="144"/>
      <c r="S64" s="144"/>
      <c r="T64" s="77"/>
      <c r="U64" s="157"/>
      <c r="V64" s="157"/>
      <c r="W64" s="157"/>
      <c r="X64" s="157"/>
      <c r="Y64" s="157"/>
      <c r="Z64" s="157"/>
      <c r="AA64" s="157"/>
      <c r="AB64" s="77"/>
      <c r="AC64" s="144"/>
      <c r="AD64" s="144"/>
      <c r="AE64" s="144"/>
      <c r="AF64" s="144"/>
      <c r="AG64" s="144"/>
      <c r="AH64" s="144"/>
      <c r="AI64" s="144"/>
      <c r="AJ64" s="77"/>
      <c r="AK64" s="145"/>
      <c r="AL64" s="145"/>
      <c r="AM64" s="145"/>
      <c r="AN64" s="145"/>
      <c r="AO64" s="145"/>
      <c r="AP64" s="77"/>
      <c r="AQ64" s="215" t="str">
        <f>prl!F111</f>
        <v/>
      </c>
      <c r="AR64" s="215"/>
      <c r="AS64" s="215"/>
      <c r="AT64" s="215"/>
      <c r="AU64" s="215"/>
      <c r="AV64" s="215"/>
      <c r="AW64" s="215"/>
      <c r="AX64" s="87"/>
    </row>
    <row r="65" spans="2:50" ht="5.0999999999999996" customHeight="1" x14ac:dyDescent="0.25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1"/>
    </row>
    <row r="66" spans="2:50" ht="5.0999999999999996" customHeight="1" x14ac:dyDescent="0.25"/>
    <row r="67" spans="2:50" ht="5.0999999999999996" customHeight="1" x14ac:dyDescent="0.25"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5"/>
    </row>
    <row r="68" spans="2:50" ht="12.95" customHeight="1" x14ac:dyDescent="0.25">
      <c r="B68" s="86"/>
      <c r="C68" s="76" t="s">
        <v>475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87"/>
    </row>
    <row r="69" spans="2:50" ht="5.0999999999999996" customHeight="1" x14ac:dyDescent="0.25">
      <c r="B69" s="86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87"/>
    </row>
    <row r="70" spans="2:50" s="125" customFormat="1" ht="18" customHeight="1" x14ac:dyDescent="0.25">
      <c r="B70" s="122"/>
      <c r="C70" s="123"/>
      <c r="D70" s="123"/>
      <c r="E70" s="151" t="s">
        <v>313</v>
      </c>
      <c r="F70" s="151"/>
      <c r="G70" s="151"/>
      <c r="H70" s="151"/>
      <c r="I70" s="151"/>
      <c r="J70" s="151"/>
      <c r="K70" s="151"/>
      <c r="L70" s="151"/>
      <c r="M70" s="123"/>
      <c r="N70" s="123"/>
      <c r="O70" s="123"/>
      <c r="P70" s="123"/>
      <c r="Q70" s="123"/>
      <c r="R70" s="123"/>
      <c r="S70" s="123"/>
      <c r="T70" s="123"/>
      <c r="U70" s="151" t="s">
        <v>311</v>
      </c>
      <c r="V70" s="151"/>
      <c r="W70" s="151"/>
      <c r="X70" s="151"/>
      <c r="Y70" s="151"/>
      <c r="Z70" s="151"/>
      <c r="AA70" s="151"/>
      <c r="AB70" s="123"/>
      <c r="AC70" s="151" t="s">
        <v>314</v>
      </c>
      <c r="AD70" s="151"/>
      <c r="AE70" s="151"/>
      <c r="AF70" s="151"/>
      <c r="AG70" s="151"/>
      <c r="AH70" s="151"/>
      <c r="AI70" s="151"/>
      <c r="AJ70" s="123"/>
      <c r="AK70" s="151" t="s">
        <v>312</v>
      </c>
      <c r="AL70" s="151"/>
      <c r="AM70" s="151"/>
      <c r="AN70" s="151"/>
      <c r="AO70" s="151"/>
      <c r="AP70" s="123"/>
      <c r="AQ70" s="150" t="s">
        <v>300</v>
      </c>
      <c r="AR70" s="150"/>
      <c r="AS70" s="150"/>
      <c r="AT70" s="150"/>
      <c r="AU70" s="150"/>
      <c r="AV70" s="150"/>
      <c r="AW70" s="123"/>
      <c r="AX70" s="124"/>
    </row>
    <row r="71" spans="2:50" ht="12.95" customHeight="1" x14ac:dyDescent="0.25">
      <c r="B71" s="86"/>
      <c r="C71" s="70" t="s">
        <v>5</v>
      </c>
      <c r="D71" s="70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92"/>
      <c r="U71" s="158"/>
      <c r="V71" s="158"/>
      <c r="W71" s="158"/>
      <c r="X71" s="158"/>
      <c r="Y71" s="158"/>
      <c r="Z71" s="158"/>
      <c r="AA71" s="158"/>
      <c r="AB71" s="92"/>
      <c r="AC71" s="157"/>
      <c r="AD71" s="157"/>
      <c r="AE71" s="157"/>
      <c r="AF71" s="157"/>
      <c r="AG71" s="157"/>
      <c r="AH71" s="157"/>
      <c r="AI71" s="157"/>
      <c r="AJ71" s="92"/>
      <c r="AK71" s="145"/>
      <c r="AL71" s="145"/>
      <c r="AM71" s="145"/>
      <c r="AN71" s="145"/>
      <c r="AO71" s="145"/>
      <c r="AP71" s="92"/>
      <c r="AQ71" s="215" t="str">
        <f>prl!F115</f>
        <v/>
      </c>
      <c r="AR71" s="215"/>
      <c r="AS71" s="215"/>
      <c r="AT71" s="215"/>
      <c r="AU71" s="215"/>
      <c r="AV71" s="215"/>
      <c r="AW71" s="215"/>
      <c r="AX71" s="87"/>
    </row>
    <row r="72" spans="2:50" ht="12.95" customHeight="1" x14ac:dyDescent="0.25">
      <c r="B72" s="86"/>
      <c r="C72" s="70" t="s">
        <v>6</v>
      </c>
      <c r="D72" s="70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92"/>
      <c r="U72" s="158"/>
      <c r="V72" s="158"/>
      <c r="W72" s="158"/>
      <c r="X72" s="158"/>
      <c r="Y72" s="158"/>
      <c r="Z72" s="158"/>
      <c r="AA72" s="158"/>
      <c r="AB72" s="92"/>
      <c r="AC72" s="157"/>
      <c r="AD72" s="157"/>
      <c r="AE72" s="157"/>
      <c r="AF72" s="157"/>
      <c r="AG72" s="157"/>
      <c r="AH72" s="157"/>
      <c r="AI72" s="157"/>
      <c r="AJ72" s="92"/>
      <c r="AK72" s="145"/>
      <c r="AL72" s="145"/>
      <c r="AM72" s="145"/>
      <c r="AN72" s="145"/>
      <c r="AO72" s="145"/>
      <c r="AP72" s="92"/>
      <c r="AQ72" s="215" t="str">
        <f>prl!F116</f>
        <v/>
      </c>
      <c r="AR72" s="215"/>
      <c r="AS72" s="215"/>
      <c r="AT72" s="215"/>
      <c r="AU72" s="215"/>
      <c r="AV72" s="215"/>
      <c r="AW72" s="215"/>
      <c r="AX72" s="87"/>
    </row>
    <row r="73" spans="2:50" ht="5.0999999999999996" customHeight="1" x14ac:dyDescent="0.25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1"/>
    </row>
    <row r="74" spans="2:50" ht="5.0999999999999996" customHeight="1" x14ac:dyDescent="0.25"/>
    <row r="75" spans="2:50" ht="5.0999999999999996" customHeight="1" x14ac:dyDescent="0.25"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5"/>
    </row>
    <row r="76" spans="2:50" ht="12.95" customHeight="1" x14ac:dyDescent="0.25">
      <c r="B76" s="86"/>
      <c r="C76" s="76" t="s">
        <v>476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87"/>
    </row>
    <row r="77" spans="2:50" ht="5.0999999999999996" customHeight="1" x14ac:dyDescent="0.25">
      <c r="B77" s="86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87"/>
    </row>
    <row r="78" spans="2:50" ht="12.95" customHeight="1" x14ac:dyDescent="0.25">
      <c r="B78" s="86"/>
      <c r="C78" s="70"/>
      <c r="D78" s="70"/>
      <c r="E78" s="70" t="s">
        <v>318</v>
      </c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160" t="s">
        <v>311</v>
      </c>
      <c r="V78" s="160"/>
      <c r="W78" s="160"/>
      <c r="X78" s="160"/>
      <c r="Y78" s="160"/>
      <c r="Z78" s="160"/>
      <c r="AA78" s="160"/>
      <c r="AB78" s="70"/>
      <c r="AC78" s="160" t="s">
        <v>317</v>
      </c>
      <c r="AD78" s="160"/>
      <c r="AE78" s="160"/>
      <c r="AF78" s="160"/>
      <c r="AG78" s="160"/>
      <c r="AH78" s="70"/>
      <c r="AI78" s="160" t="s">
        <v>316</v>
      </c>
      <c r="AJ78" s="160"/>
      <c r="AK78" s="160"/>
      <c r="AL78" s="160"/>
      <c r="AM78" s="160"/>
      <c r="AN78" s="160"/>
      <c r="AO78" s="160"/>
      <c r="AP78" s="70"/>
      <c r="AQ78" s="70" t="s">
        <v>315</v>
      </c>
      <c r="AR78" s="70"/>
      <c r="AS78" s="70"/>
      <c r="AT78" s="70"/>
      <c r="AU78" s="70"/>
      <c r="AV78" s="70"/>
      <c r="AW78" s="70"/>
      <c r="AX78" s="87"/>
    </row>
    <row r="79" spans="2:50" ht="12.95" customHeight="1" x14ac:dyDescent="0.25">
      <c r="B79" s="86"/>
      <c r="C79" s="70" t="s">
        <v>5</v>
      </c>
      <c r="D79" s="70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77"/>
      <c r="U79" s="216"/>
      <c r="V79" s="216"/>
      <c r="W79" s="216"/>
      <c r="X79" s="216"/>
      <c r="Y79" s="216"/>
      <c r="Z79" s="216"/>
      <c r="AA79" s="216"/>
      <c r="AB79" s="77"/>
      <c r="AC79" s="216"/>
      <c r="AD79" s="216"/>
      <c r="AE79" s="216"/>
      <c r="AF79" s="216"/>
      <c r="AG79" s="216"/>
      <c r="AH79" s="77"/>
      <c r="AI79" s="217"/>
      <c r="AJ79" s="217"/>
      <c r="AK79" s="217"/>
      <c r="AL79" s="217"/>
      <c r="AM79" s="217"/>
      <c r="AN79" s="217"/>
      <c r="AO79" s="217"/>
      <c r="AP79" s="77"/>
      <c r="AQ79" s="215"/>
      <c r="AR79" s="215"/>
      <c r="AS79" s="215"/>
      <c r="AT79" s="215"/>
      <c r="AU79" s="215"/>
      <c r="AV79" s="215"/>
      <c r="AW79" s="215"/>
      <c r="AX79" s="87"/>
    </row>
    <row r="80" spans="2:50" ht="12.95" customHeight="1" x14ac:dyDescent="0.25">
      <c r="B80" s="86"/>
      <c r="C80" s="70" t="s">
        <v>6</v>
      </c>
      <c r="D80" s="70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77"/>
      <c r="U80" s="216"/>
      <c r="V80" s="216"/>
      <c r="W80" s="216"/>
      <c r="X80" s="216"/>
      <c r="Y80" s="216"/>
      <c r="Z80" s="216"/>
      <c r="AA80" s="216"/>
      <c r="AB80" s="77"/>
      <c r="AC80" s="216"/>
      <c r="AD80" s="216"/>
      <c r="AE80" s="216"/>
      <c r="AF80" s="216"/>
      <c r="AG80" s="216"/>
      <c r="AH80" s="77"/>
      <c r="AI80" s="217"/>
      <c r="AJ80" s="217"/>
      <c r="AK80" s="217"/>
      <c r="AL80" s="217"/>
      <c r="AM80" s="217"/>
      <c r="AN80" s="217"/>
      <c r="AO80" s="217"/>
      <c r="AP80" s="77"/>
      <c r="AQ80" s="215"/>
      <c r="AR80" s="215"/>
      <c r="AS80" s="215"/>
      <c r="AT80" s="215"/>
      <c r="AU80" s="215"/>
      <c r="AV80" s="215"/>
      <c r="AW80" s="215"/>
      <c r="AX80" s="87"/>
    </row>
    <row r="81" spans="2:50" ht="5.0999999999999996" customHeight="1" x14ac:dyDescent="0.25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1"/>
    </row>
    <row r="82" spans="2:50" ht="5.0999999999999996" customHeight="1" x14ac:dyDescent="0.25"/>
    <row r="83" spans="2:50" ht="5.0999999999999996" customHeight="1" x14ac:dyDescent="0.25"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5"/>
    </row>
    <row r="84" spans="2:50" ht="12.95" customHeight="1" x14ac:dyDescent="0.25">
      <c r="B84" s="86"/>
      <c r="C84" s="76" t="s">
        <v>457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87"/>
    </row>
    <row r="85" spans="2:50" ht="5.0999999999999996" customHeight="1" x14ac:dyDescent="0.25">
      <c r="B85" s="86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87"/>
    </row>
    <row r="86" spans="2:50" ht="12.95" customHeight="1" x14ac:dyDescent="0.25">
      <c r="B86" s="86"/>
      <c r="C86" s="70"/>
      <c r="D86" s="70"/>
      <c r="E86" s="70" t="s">
        <v>477</v>
      </c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160" t="s">
        <v>311</v>
      </c>
      <c r="V86" s="160"/>
      <c r="W86" s="160"/>
      <c r="X86" s="160"/>
      <c r="Y86" s="160"/>
      <c r="Z86" s="160"/>
      <c r="AA86" s="160"/>
      <c r="AB86" s="70"/>
      <c r="AC86" s="160" t="s">
        <v>319</v>
      </c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70"/>
      <c r="AQ86" s="119" t="s">
        <v>300</v>
      </c>
      <c r="AR86" s="70"/>
      <c r="AS86" s="70"/>
      <c r="AT86" s="70"/>
      <c r="AU86" s="70"/>
      <c r="AV86" s="70"/>
      <c r="AW86" s="70"/>
      <c r="AX86" s="87"/>
    </row>
    <row r="87" spans="2:50" ht="12.95" customHeight="1" x14ac:dyDescent="0.25">
      <c r="B87" s="86"/>
      <c r="C87" s="70" t="s">
        <v>5</v>
      </c>
      <c r="D87" s="70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77"/>
      <c r="U87" s="144"/>
      <c r="V87" s="144"/>
      <c r="W87" s="144"/>
      <c r="X87" s="144"/>
      <c r="Y87" s="144"/>
      <c r="Z87" s="144"/>
      <c r="AA87" s="144"/>
      <c r="AB87" s="77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77"/>
      <c r="AQ87" s="147"/>
      <c r="AR87" s="147"/>
      <c r="AS87" s="147"/>
      <c r="AT87" s="147"/>
      <c r="AU87" s="147"/>
      <c r="AV87" s="147"/>
      <c r="AW87" s="147"/>
      <c r="AX87" s="87"/>
    </row>
    <row r="88" spans="2:50" ht="12.95" customHeight="1" x14ac:dyDescent="0.25">
      <c r="B88" s="86"/>
      <c r="C88" s="70" t="s">
        <v>6</v>
      </c>
      <c r="D88" s="70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77"/>
      <c r="U88" s="144"/>
      <c r="V88" s="144"/>
      <c r="W88" s="144"/>
      <c r="X88" s="144"/>
      <c r="Y88" s="144"/>
      <c r="Z88" s="144"/>
      <c r="AA88" s="144"/>
      <c r="AB88" s="77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77"/>
      <c r="AQ88" s="147"/>
      <c r="AR88" s="147"/>
      <c r="AS88" s="147"/>
      <c r="AT88" s="147"/>
      <c r="AU88" s="147"/>
      <c r="AV88" s="147"/>
      <c r="AW88" s="147"/>
      <c r="AX88" s="87"/>
    </row>
    <row r="89" spans="2:50" ht="5.0999999999999996" customHeight="1" x14ac:dyDescent="0.25"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1"/>
    </row>
    <row r="90" spans="2:50" ht="5.0999999999999996" customHeight="1" x14ac:dyDescent="0.25"/>
    <row r="91" spans="2:50" ht="5.0999999999999996" customHeight="1" x14ac:dyDescent="0.25"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</row>
    <row r="92" spans="2:50" ht="12.95" customHeight="1" x14ac:dyDescent="0.25">
      <c r="B92" s="86"/>
      <c r="C92" s="76" t="s">
        <v>444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87"/>
    </row>
    <row r="93" spans="2:50" ht="5.0999999999999996" customHeight="1" x14ac:dyDescent="0.25">
      <c r="B93" s="8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87"/>
    </row>
    <row r="94" spans="2:50" ht="12.95" customHeight="1" x14ac:dyDescent="0.25">
      <c r="B94" s="86"/>
      <c r="C94" s="70"/>
      <c r="D94" s="70"/>
      <c r="E94" s="70" t="s">
        <v>320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160" t="s">
        <v>311</v>
      </c>
      <c r="V94" s="160"/>
      <c r="W94" s="160"/>
      <c r="X94" s="160"/>
      <c r="Y94" s="160"/>
      <c r="Z94" s="160"/>
      <c r="AA94" s="160"/>
      <c r="AB94" s="70"/>
      <c r="AC94" s="71" t="s">
        <v>321</v>
      </c>
      <c r="AD94" s="71"/>
      <c r="AE94" s="71"/>
      <c r="AF94" s="71"/>
      <c r="AG94" s="71"/>
      <c r="AH94" s="71"/>
      <c r="AI94" s="71"/>
      <c r="AJ94" s="70"/>
      <c r="AK94" s="151" t="s">
        <v>312</v>
      </c>
      <c r="AL94" s="151"/>
      <c r="AM94" s="151"/>
      <c r="AN94" s="151"/>
      <c r="AO94" s="151"/>
      <c r="AP94" s="70"/>
      <c r="AQ94" s="119" t="s">
        <v>300</v>
      </c>
      <c r="AR94" s="70"/>
      <c r="AS94" s="70"/>
      <c r="AT94" s="70"/>
      <c r="AU94" s="70"/>
      <c r="AV94" s="70"/>
      <c r="AW94" s="70"/>
      <c r="AX94" s="87"/>
    </row>
    <row r="95" spans="2:50" ht="12.95" customHeight="1" x14ac:dyDescent="0.25">
      <c r="B95" s="86"/>
      <c r="C95" s="70" t="s">
        <v>5</v>
      </c>
      <c r="D95" s="70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77"/>
      <c r="U95" s="144"/>
      <c r="V95" s="144"/>
      <c r="W95" s="144"/>
      <c r="X95" s="144"/>
      <c r="Y95" s="144"/>
      <c r="Z95" s="144"/>
      <c r="AA95" s="144"/>
      <c r="AB95" s="77"/>
      <c r="AC95" s="157"/>
      <c r="AD95" s="157"/>
      <c r="AE95" s="157"/>
      <c r="AF95" s="157"/>
      <c r="AG95" s="157"/>
      <c r="AH95" s="157"/>
      <c r="AI95" s="157"/>
      <c r="AJ95" s="77"/>
      <c r="AK95" s="145"/>
      <c r="AL95" s="145"/>
      <c r="AM95" s="145"/>
      <c r="AN95" s="145"/>
      <c r="AO95" s="145"/>
      <c r="AP95" s="77"/>
      <c r="AQ95" s="215" t="str">
        <f>prl!F120</f>
        <v/>
      </c>
      <c r="AR95" s="215"/>
      <c r="AS95" s="215"/>
      <c r="AT95" s="215"/>
      <c r="AU95" s="215"/>
      <c r="AV95" s="215"/>
      <c r="AW95" s="215"/>
      <c r="AX95" s="87"/>
    </row>
    <row r="96" spans="2:50" ht="12.95" customHeight="1" x14ac:dyDescent="0.25">
      <c r="B96" s="86"/>
      <c r="C96" s="70" t="s">
        <v>6</v>
      </c>
      <c r="D96" s="70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77"/>
      <c r="U96" s="144"/>
      <c r="V96" s="144"/>
      <c r="W96" s="144"/>
      <c r="X96" s="144"/>
      <c r="Y96" s="144"/>
      <c r="Z96" s="144"/>
      <c r="AA96" s="144"/>
      <c r="AB96" s="77"/>
      <c r="AC96" s="157"/>
      <c r="AD96" s="157"/>
      <c r="AE96" s="157"/>
      <c r="AF96" s="157"/>
      <c r="AG96" s="157"/>
      <c r="AH96" s="157"/>
      <c r="AI96" s="157"/>
      <c r="AJ96" s="77"/>
      <c r="AK96" s="145"/>
      <c r="AL96" s="145"/>
      <c r="AM96" s="145"/>
      <c r="AN96" s="145"/>
      <c r="AO96" s="145"/>
      <c r="AP96" s="77"/>
      <c r="AQ96" s="215" t="str">
        <f>prl!F121</f>
        <v/>
      </c>
      <c r="AR96" s="215"/>
      <c r="AS96" s="215"/>
      <c r="AT96" s="215"/>
      <c r="AU96" s="215"/>
      <c r="AV96" s="215"/>
      <c r="AW96" s="215"/>
      <c r="AX96" s="87"/>
    </row>
    <row r="97" spans="2:50" ht="4.5" customHeight="1" x14ac:dyDescent="0.25"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1"/>
    </row>
    <row r="98" spans="2:50" ht="4.5" customHeight="1" x14ac:dyDescent="0.25"/>
    <row r="99" spans="2:50" ht="4.5" customHeight="1" x14ac:dyDescent="0.25"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5"/>
    </row>
    <row r="100" spans="2:50" ht="12.95" customHeight="1" x14ac:dyDescent="0.25">
      <c r="B100" s="86"/>
      <c r="C100" s="76" t="s">
        <v>445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87"/>
    </row>
    <row r="101" spans="2:50" ht="5.0999999999999996" customHeight="1" x14ac:dyDescent="0.25">
      <c r="B101" s="86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87"/>
    </row>
    <row r="102" spans="2:50" ht="12.95" customHeight="1" x14ac:dyDescent="0.25">
      <c r="B102" s="86"/>
      <c r="C102" s="70"/>
      <c r="D102" s="70"/>
      <c r="E102" s="70" t="s">
        <v>323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160" t="s">
        <v>311</v>
      </c>
      <c r="V102" s="160"/>
      <c r="W102" s="160"/>
      <c r="X102" s="160"/>
      <c r="Y102" s="160"/>
      <c r="Z102" s="160"/>
      <c r="AA102" s="160"/>
      <c r="AB102" s="70"/>
      <c r="AC102" s="70" t="s">
        <v>322</v>
      </c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119" t="s">
        <v>300</v>
      </c>
      <c r="AR102" s="70"/>
      <c r="AS102" s="70"/>
      <c r="AT102" s="70"/>
      <c r="AU102" s="70"/>
      <c r="AV102" s="70"/>
      <c r="AW102" s="70"/>
      <c r="AX102" s="87"/>
    </row>
    <row r="103" spans="2:50" ht="12.95" customHeight="1" x14ac:dyDescent="0.25">
      <c r="B103" s="86"/>
      <c r="C103" s="70" t="s">
        <v>5</v>
      </c>
      <c r="D103" s="70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77"/>
      <c r="U103" s="144"/>
      <c r="V103" s="144"/>
      <c r="W103" s="144"/>
      <c r="X103" s="144"/>
      <c r="Y103" s="144"/>
      <c r="Z103" s="144"/>
      <c r="AA103" s="144"/>
      <c r="AB103" s="77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77"/>
      <c r="AQ103" s="147"/>
      <c r="AR103" s="147"/>
      <c r="AS103" s="147"/>
      <c r="AT103" s="147"/>
      <c r="AU103" s="147"/>
      <c r="AV103" s="147"/>
      <c r="AW103" s="147"/>
      <c r="AX103" s="87"/>
    </row>
    <row r="104" spans="2:50" ht="12.95" customHeight="1" x14ac:dyDescent="0.25">
      <c r="B104" s="86"/>
      <c r="C104" s="70" t="s">
        <v>6</v>
      </c>
      <c r="D104" s="70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77"/>
      <c r="U104" s="144"/>
      <c r="V104" s="144"/>
      <c r="W104" s="144"/>
      <c r="X104" s="144"/>
      <c r="Y104" s="144"/>
      <c r="Z104" s="144"/>
      <c r="AA104" s="144"/>
      <c r="AB104" s="77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77"/>
      <c r="AQ104" s="147"/>
      <c r="AR104" s="147"/>
      <c r="AS104" s="147"/>
      <c r="AT104" s="147"/>
      <c r="AU104" s="147"/>
      <c r="AV104" s="147"/>
      <c r="AW104" s="147"/>
      <c r="AX104" s="87"/>
    </row>
    <row r="105" spans="2:50" ht="4.5" customHeight="1" x14ac:dyDescent="0.25">
      <c r="B105" s="89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1"/>
    </row>
    <row r="106" spans="2:50" ht="4.5" customHeight="1" x14ac:dyDescent="0.25"/>
    <row r="107" spans="2:50" ht="4.5" customHeight="1" x14ac:dyDescent="0.25"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5"/>
    </row>
    <row r="108" spans="2:50" ht="12.95" customHeight="1" x14ac:dyDescent="0.25">
      <c r="B108" s="86"/>
      <c r="C108" s="76" t="s">
        <v>446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87"/>
    </row>
    <row r="109" spans="2:50" ht="5.0999999999999996" customHeight="1" x14ac:dyDescent="0.25">
      <c r="B109" s="86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87"/>
    </row>
    <row r="110" spans="2:50" ht="12.95" customHeight="1" x14ac:dyDescent="0.25">
      <c r="B110" s="86"/>
      <c r="C110" s="70"/>
      <c r="D110" s="70"/>
      <c r="E110" s="121" t="s">
        <v>323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160" t="s">
        <v>311</v>
      </c>
      <c r="V110" s="160"/>
      <c r="W110" s="160"/>
      <c r="X110" s="160"/>
      <c r="Y110" s="160"/>
      <c r="Z110" s="160"/>
      <c r="AA110" s="160"/>
      <c r="AB110" s="70"/>
      <c r="AC110" s="121" t="s">
        <v>322</v>
      </c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119" t="s">
        <v>300</v>
      </c>
      <c r="AR110" s="70"/>
      <c r="AS110" s="70"/>
      <c r="AT110" s="70"/>
      <c r="AU110" s="70"/>
      <c r="AV110" s="70"/>
      <c r="AW110" s="70"/>
      <c r="AX110" s="87"/>
    </row>
    <row r="111" spans="2:50" s="70" customFormat="1" ht="12.95" customHeight="1" x14ac:dyDescent="0.25">
      <c r="B111" s="86"/>
      <c r="C111" s="70" t="s">
        <v>5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77"/>
      <c r="U111" s="214"/>
      <c r="V111" s="214"/>
      <c r="W111" s="214"/>
      <c r="X111" s="214"/>
      <c r="Y111" s="214"/>
      <c r="Z111" s="214"/>
      <c r="AA111" s="214"/>
      <c r="AB111" s="77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77"/>
      <c r="AQ111" s="147"/>
      <c r="AR111" s="147"/>
      <c r="AS111" s="147"/>
      <c r="AT111" s="147"/>
      <c r="AU111" s="147"/>
      <c r="AV111" s="147"/>
      <c r="AW111" s="147"/>
      <c r="AX111" s="87"/>
    </row>
    <row r="112" spans="2:50" ht="12.95" customHeight="1" x14ac:dyDescent="0.25">
      <c r="B112" s="86"/>
      <c r="C112" s="70" t="s">
        <v>6</v>
      </c>
      <c r="D112" s="70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77"/>
      <c r="U112" s="214"/>
      <c r="V112" s="214"/>
      <c r="W112" s="214"/>
      <c r="X112" s="214"/>
      <c r="Y112" s="214"/>
      <c r="Z112" s="214"/>
      <c r="AA112" s="214"/>
      <c r="AB112" s="77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77"/>
      <c r="AQ112" s="147"/>
      <c r="AR112" s="147"/>
      <c r="AS112" s="147"/>
      <c r="AT112" s="147"/>
      <c r="AU112" s="147"/>
      <c r="AV112" s="147"/>
      <c r="AW112" s="147"/>
      <c r="AX112" s="87"/>
    </row>
    <row r="113" spans="2:50" ht="4.5" customHeight="1" x14ac:dyDescent="0.2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1"/>
    </row>
    <row r="114" spans="2:50" ht="4.5" customHeight="1" x14ac:dyDescent="0.25"/>
    <row r="115" spans="2:50" ht="4.5" customHeight="1" x14ac:dyDescent="0.25">
      <c r="B115" s="83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5"/>
    </row>
    <row r="116" spans="2:50" ht="12.95" customHeight="1" x14ac:dyDescent="0.25">
      <c r="B116" s="86"/>
      <c r="C116" s="76" t="s">
        <v>458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87"/>
    </row>
    <row r="117" spans="2:50" ht="5.0999999999999996" customHeight="1" x14ac:dyDescent="0.25">
      <c r="B117" s="86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87"/>
    </row>
    <row r="118" spans="2:50" ht="12.95" customHeight="1" x14ac:dyDescent="0.25">
      <c r="B118" s="86"/>
      <c r="C118" s="70"/>
      <c r="D118" s="70"/>
      <c r="E118" s="121" t="s">
        <v>323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160" t="s">
        <v>311</v>
      </c>
      <c r="V118" s="160"/>
      <c r="W118" s="160"/>
      <c r="X118" s="160"/>
      <c r="Y118" s="160"/>
      <c r="Z118" s="160"/>
      <c r="AA118" s="160"/>
      <c r="AB118" s="70"/>
      <c r="AC118" s="121" t="s">
        <v>322</v>
      </c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119" t="s">
        <v>300</v>
      </c>
      <c r="AR118" s="70"/>
      <c r="AS118" s="70"/>
      <c r="AT118" s="70"/>
      <c r="AU118" s="70"/>
      <c r="AV118" s="70"/>
      <c r="AW118" s="70"/>
      <c r="AX118" s="87"/>
    </row>
    <row r="119" spans="2:50" ht="12.95" customHeight="1" x14ac:dyDescent="0.25">
      <c r="B119" s="86"/>
      <c r="C119" s="70" t="s">
        <v>5</v>
      </c>
      <c r="D119" s="70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77"/>
      <c r="U119" s="144"/>
      <c r="V119" s="144"/>
      <c r="W119" s="144"/>
      <c r="X119" s="144"/>
      <c r="Y119" s="144"/>
      <c r="Z119" s="144"/>
      <c r="AA119" s="144"/>
      <c r="AB119" s="77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77"/>
      <c r="AQ119" s="147"/>
      <c r="AR119" s="147"/>
      <c r="AS119" s="147"/>
      <c r="AT119" s="147"/>
      <c r="AU119" s="147"/>
      <c r="AV119" s="147"/>
      <c r="AW119" s="147"/>
      <c r="AX119" s="87"/>
    </row>
    <row r="120" spans="2:50" ht="12.95" customHeight="1" x14ac:dyDescent="0.25">
      <c r="B120" s="86"/>
      <c r="C120" s="70" t="s">
        <v>6</v>
      </c>
      <c r="D120" s="70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77"/>
      <c r="U120" s="144"/>
      <c r="V120" s="144"/>
      <c r="W120" s="144"/>
      <c r="X120" s="144"/>
      <c r="Y120" s="144"/>
      <c r="Z120" s="144"/>
      <c r="AA120" s="144"/>
      <c r="AB120" s="77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77"/>
      <c r="AQ120" s="147"/>
      <c r="AR120" s="147"/>
      <c r="AS120" s="147"/>
      <c r="AT120" s="147"/>
      <c r="AU120" s="147"/>
      <c r="AV120" s="147"/>
      <c r="AW120" s="147"/>
      <c r="AX120" s="87"/>
    </row>
    <row r="121" spans="2:50" ht="4.5" customHeight="1" x14ac:dyDescent="0.2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1"/>
    </row>
    <row r="122" spans="2:50" ht="4.5" customHeight="1" x14ac:dyDescent="0.25"/>
    <row r="123" spans="2:50" ht="4.5" customHeight="1" x14ac:dyDescent="0.25">
      <c r="B123" s="83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5"/>
    </row>
    <row r="124" spans="2:50" ht="12.95" customHeight="1" x14ac:dyDescent="0.25">
      <c r="B124" s="86"/>
      <c r="C124" s="76" t="s">
        <v>324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87"/>
    </row>
    <row r="125" spans="2:50" ht="5.0999999999999996" customHeight="1" x14ac:dyDescent="0.25">
      <c r="B125" s="86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87"/>
    </row>
    <row r="126" spans="2:50" ht="12.95" customHeight="1" x14ac:dyDescent="0.25">
      <c r="B126" s="86"/>
      <c r="C126" s="70"/>
      <c r="D126" s="70"/>
      <c r="E126" s="70" t="s">
        <v>318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160" t="s">
        <v>311</v>
      </c>
      <c r="V126" s="160"/>
      <c r="W126" s="160"/>
      <c r="X126" s="160"/>
      <c r="Y126" s="160"/>
      <c r="Z126" s="160"/>
      <c r="AA126" s="160"/>
      <c r="AB126" s="70"/>
      <c r="AC126" s="70" t="s">
        <v>325</v>
      </c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119" t="s">
        <v>300</v>
      </c>
      <c r="AR126" s="70"/>
      <c r="AS126" s="70"/>
      <c r="AT126" s="70"/>
      <c r="AU126" s="70"/>
      <c r="AV126" s="70"/>
      <c r="AW126" s="70"/>
      <c r="AX126" s="87"/>
    </row>
    <row r="127" spans="2:50" ht="12.95" customHeight="1" x14ac:dyDescent="0.25">
      <c r="B127" s="86"/>
      <c r="C127" s="70" t="s">
        <v>108</v>
      </c>
      <c r="D127" s="70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77"/>
      <c r="U127" s="144"/>
      <c r="V127" s="144"/>
      <c r="W127" s="144"/>
      <c r="X127" s="144"/>
      <c r="Y127" s="144"/>
      <c r="Z127" s="144"/>
      <c r="AA127" s="144"/>
      <c r="AB127" s="77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77"/>
      <c r="AQ127" s="147"/>
      <c r="AR127" s="147"/>
      <c r="AS127" s="147"/>
      <c r="AT127" s="147"/>
      <c r="AU127" s="147"/>
      <c r="AV127" s="147"/>
      <c r="AW127" s="147"/>
      <c r="AX127" s="87"/>
    </row>
    <row r="128" spans="2:50" ht="12.95" customHeight="1" x14ac:dyDescent="0.25">
      <c r="B128" s="86"/>
      <c r="C128" s="70" t="s">
        <v>109</v>
      </c>
      <c r="D128" s="70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77"/>
      <c r="U128" s="144"/>
      <c r="V128" s="144"/>
      <c r="W128" s="144"/>
      <c r="X128" s="144"/>
      <c r="Y128" s="144"/>
      <c r="Z128" s="144"/>
      <c r="AA128" s="144"/>
      <c r="AB128" s="77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77"/>
      <c r="AQ128" s="147"/>
      <c r="AR128" s="147"/>
      <c r="AS128" s="147"/>
      <c r="AT128" s="147"/>
      <c r="AU128" s="147"/>
      <c r="AV128" s="147"/>
      <c r="AW128" s="147"/>
      <c r="AX128" s="87"/>
    </row>
    <row r="129" spans="2:50" ht="12.95" customHeight="1" x14ac:dyDescent="0.25">
      <c r="B129" s="86"/>
      <c r="C129" s="70" t="s">
        <v>110</v>
      </c>
      <c r="D129" s="70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77"/>
      <c r="U129" s="144"/>
      <c r="V129" s="144"/>
      <c r="W129" s="144"/>
      <c r="X129" s="144"/>
      <c r="Y129" s="144"/>
      <c r="Z129" s="144"/>
      <c r="AA129" s="144"/>
      <c r="AB129" s="77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77"/>
      <c r="AQ129" s="147"/>
      <c r="AR129" s="147"/>
      <c r="AS129" s="147"/>
      <c r="AT129" s="147"/>
      <c r="AU129" s="147"/>
      <c r="AV129" s="147"/>
      <c r="AW129" s="147"/>
      <c r="AX129" s="87"/>
    </row>
    <row r="130" spans="2:50" ht="12.95" customHeight="1" x14ac:dyDescent="0.25">
      <c r="B130" s="86"/>
      <c r="C130" s="70" t="s">
        <v>111</v>
      </c>
      <c r="D130" s="70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77"/>
      <c r="U130" s="144"/>
      <c r="V130" s="144"/>
      <c r="W130" s="144"/>
      <c r="X130" s="144"/>
      <c r="Y130" s="144"/>
      <c r="Z130" s="144"/>
      <c r="AA130" s="144"/>
      <c r="AB130" s="77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77"/>
      <c r="AQ130" s="147"/>
      <c r="AR130" s="147"/>
      <c r="AS130" s="147"/>
      <c r="AT130" s="147"/>
      <c r="AU130" s="147"/>
      <c r="AV130" s="147"/>
      <c r="AW130" s="147"/>
      <c r="AX130" s="87"/>
    </row>
    <row r="131" spans="2:50" ht="4.5" customHeight="1" x14ac:dyDescent="0.2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1"/>
    </row>
    <row r="132" spans="2:50" ht="4.5" customHeight="1" x14ac:dyDescent="0.25"/>
    <row r="133" spans="2:50" ht="4.5" customHeight="1" x14ac:dyDescent="0.25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5"/>
    </row>
    <row r="134" spans="2:50" ht="12.95" customHeight="1" x14ac:dyDescent="0.25">
      <c r="B134" s="86"/>
      <c r="C134" s="76" t="s">
        <v>326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87"/>
    </row>
    <row r="135" spans="2:50" ht="5.0999999999999996" customHeight="1" x14ac:dyDescent="0.25">
      <c r="B135" s="86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87"/>
    </row>
    <row r="136" spans="2:50" ht="12.95" customHeight="1" x14ac:dyDescent="0.25">
      <c r="B136" s="86"/>
      <c r="C136" s="70"/>
      <c r="D136" s="70"/>
      <c r="E136" s="204" t="s">
        <v>318</v>
      </c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70"/>
      <c r="AC136" s="70" t="s">
        <v>472</v>
      </c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119" t="s">
        <v>300</v>
      </c>
      <c r="AR136" s="70"/>
      <c r="AS136" s="70"/>
      <c r="AT136" s="70"/>
      <c r="AU136" s="70"/>
      <c r="AV136" s="70"/>
      <c r="AW136" s="70" t="s">
        <v>8</v>
      </c>
      <c r="AX136" s="87"/>
    </row>
    <row r="137" spans="2:50" ht="12.95" customHeight="1" x14ac:dyDescent="0.25">
      <c r="B137" s="86"/>
      <c r="C137" s="70" t="s">
        <v>108</v>
      </c>
      <c r="D137" s="70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77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77"/>
      <c r="AQ137" s="147"/>
      <c r="AR137" s="147"/>
      <c r="AS137" s="147"/>
      <c r="AT137" s="147"/>
      <c r="AU137" s="147"/>
      <c r="AV137" s="147"/>
      <c r="AW137" s="147"/>
      <c r="AX137" s="87"/>
    </row>
    <row r="138" spans="2:50" ht="12.95" customHeight="1" x14ac:dyDescent="0.25">
      <c r="B138" s="86"/>
      <c r="C138" s="70" t="s">
        <v>109</v>
      </c>
      <c r="D138" s="70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77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77"/>
      <c r="AQ138" s="147"/>
      <c r="AR138" s="147"/>
      <c r="AS138" s="147"/>
      <c r="AT138" s="147"/>
      <c r="AU138" s="147"/>
      <c r="AV138" s="147"/>
      <c r="AW138" s="147"/>
      <c r="AX138" s="87"/>
    </row>
    <row r="139" spans="2:50" ht="12.95" customHeight="1" x14ac:dyDescent="0.25">
      <c r="B139" s="86"/>
      <c r="C139" s="70" t="s">
        <v>110</v>
      </c>
      <c r="D139" s="70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77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77"/>
      <c r="AQ139" s="147"/>
      <c r="AR139" s="147"/>
      <c r="AS139" s="147"/>
      <c r="AT139" s="147"/>
      <c r="AU139" s="147"/>
      <c r="AV139" s="147"/>
      <c r="AW139" s="147"/>
      <c r="AX139" s="87"/>
    </row>
    <row r="140" spans="2:50" ht="12.95" customHeight="1" x14ac:dyDescent="0.25">
      <c r="B140" s="86"/>
      <c r="C140" s="70" t="s">
        <v>111</v>
      </c>
      <c r="D140" s="70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77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77"/>
      <c r="AQ140" s="147"/>
      <c r="AR140" s="147"/>
      <c r="AS140" s="147"/>
      <c r="AT140" s="147"/>
      <c r="AU140" s="147"/>
      <c r="AV140" s="147"/>
      <c r="AW140" s="147"/>
      <c r="AX140" s="87"/>
    </row>
    <row r="141" spans="2:50" ht="10.15" customHeight="1" x14ac:dyDescent="0.25">
      <c r="B141" s="86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87"/>
    </row>
    <row r="142" spans="2:50" s="97" customFormat="1" ht="20.45" customHeight="1" x14ac:dyDescent="0.25">
      <c r="B142" s="94"/>
      <c r="C142" s="127" t="s">
        <v>8</v>
      </c>
      <c r="D142" s="95"/>
      <c r="E142" s="152" t="s">
        <v>448</v>
      </c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96"/>
    </row>
    <row r="143" spans="2:50" s="97" customFormat="1" ht="4.5" customHeight="1" x14ac:dyDescent="0.25">
      <c r="B143" s="98"/>
      <c r="C143" s="99"/>
      <c r="D143" s="99"/>
      <c r="E143" s="126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100"/>
    </row>
    <row r="144" spans="2:50" ht="4.5" customHeight="1" x14ac:dyDescent="0.25"/>
    <row r="145" spans="2:50" ht="4.5" customHeight="1" x14ac:dyDescent="0.25">
      <c r="B145" s="8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5"/>
    </row>
    <row r="146" spans="2:50" ht="12.95" customHeight="1" x14ac:dyDescent="0.25">
      <c r="B146" s="86"/>
      <c r="C146" s="76" t="s">
        <v>327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87"/>
    </row>
    <row r="147" spans="2:50" ht="5.0999999999999996" customHeight="1" x14ac:dyDescent="0.25">
      <c r="B147" s="86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87"/>
    </row>
    <row r="148" spans="2:50" ht="12.95" customHeight="1" x14ac:dyDescent="0.25">
      <c r="B148" s="86"/>
      <c r="C148" s="70"/>
      <c r="D148" s="70"/>
      <c r="E148" s="70" t="s">
        <v>328</v>
      </c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 t="s">
        <v>329</v>
      </c>
      <c r="V148" s="70"/>
      <c r="W148" s="70"/>
      <c r="X148" s="70"/>
      <c r="Y148" s="70"/>
      <c r="Z148" s="70"/>
      <c r="AA148" s="70" t="s">
        <v>330</v>
      </c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119" t="s">
        <v>300</v>
      </c>
      <c r="AR148" s="70"/>
      <c r="AS148" s="70"/>
      <c r="AT148" s="70"/>
      <c r="AU148" s="70"/>
      <c r="AV148" s="70"/>
      <c r="AW148" s="70" t="s">
        <v>8</v>
      </c>
      <c r="AX148" s="87"/>
    </row>
    <row r="149" spans="2:50" ht="12.95" customHeight="1" x14ac:dyDescent="0.25">
      <c r="B149" s="86"/>
      <c r="C149" s="70" t="s">
        <v>5</v>
      </c>
      <c r="D149" s="70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77"/>
      <c r="U149" s="144"/>
      <c r="V149" s="144"/>
      <c r="W149" s="144"/>
      <c r="X149" s="144"/>
      <c r="Y149" s="144"/>
      <c r="Z149" s="77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77"/>
      <c r="AQ149" s="147"/>
      <c r="AR149" s="147"/>
      <c r="AS149" s="147"/>
      <c r="AT149" s="147"/>
      <c r="AU149" s="147"/>
      <c r="AV149" s="147"/>
      <c r="AW149" s="147"/>
      <c r="AX149" s="87"/>
    </row>
    <row r="150" spans="2:50" ht="12.95" customHeight="1" x14ac:dyDescent="0.25">
      <c r="B150" s="86"/>
      <c r="C150" s="70" t="s">
        <v>6</v>
      </c>
      <c r="D150" s="70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77"/>
      <c r="U150" s="144"/>
      <c r="V150" s="144"/>
      <c r="W150" s="144"/>
      <c r="X150" s="144"/>
      <c r="Y150" s="144"/>
      <c r="Z150" s="77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77"/>
      <c r="AQ150" s="147"/>
      <c r="AR150" s="147"/>
      <c r="AS150" s="147"/>
      <c r="AT150" s="147"/>
      <c r="AU150" s="147"/>
      <c r="AV150" s="147"/>
      <c r="AW150" s="147"/>
      <c r="AX150" s="87"/>
    </row>
    <row r="151" spans="2:50" ht="12.95" customHeight="1" x14ac:dyDescent="0.25">
      <c r="B151" s="86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87"/>
    </row>
    <row r="152" spans="2:50" s="97" customFormat="1" ht="22.9" customHeight="1" x14ac:dyDescent="0.25">
      <c r="B152" s="94"/>
      <c r="C152" s="127" t="s">
        <v>8</v>
      </c>
      <c r="D152" s="95"/>
      <c r="E152" s="152" t="s">
        <v>448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95"/>
      <c r="AX152" s="96"/>
    </row>
    <row r="153" spans="2:50" s="97" customFormat="1" ht="12.95" customHeight="1" x14ac:dyDescent="0.25">
      <c r="B153" s="94"/>
      <c r="C153" s="95"/>
      <c r="D153" s="95"/>
      <c r="E153" s="95" t="s">
        <v>383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6"/>
    </row>
    <row r="154" spans="2:50" ht="5.0999999999999996" customHeight="1" x14ac:dyDescent="0.25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1"/>
    </row>
    <row r="157" spans="2:50" ht="12.95" customHeight="1" x14ac:dyDescent="0.25">
      <c r="B157" s="78"/>
      <c r="C157" s="79" t="s">
        <v>331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80"/>
    </row>
    <row r="158" spans="2:50" ht="5.0999999999999996" customHeight="1" x14ac:dyDescent="0.25"/>
    <row r="159" spans="2:50" ht="5.0999999999999996" customHeight="1" x14ac:dyDescent="0.25"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5"/>
    </row>
    <row r="160" spans="2:50" ht="12.95" customHeight="1" x14ac:dyDescent="0.25">
      <c r="B160" s="86"/>
      <c r="C160" s="76" t="s">
        <v>333</v>
      </c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87"/>
    </row>
    <row r="161" spans="2:50" ht="5.0999999999999996" customHeight="1" x14ac:dyDescent="0.25">
      <c r="B161" s="86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87"/>
    </row>
    <row r="162" spans="2:50" ht="12.95" customHeight="1" x14ac:dyDescent="0.25">
      <c r="B162" s="86"/>
      <c r="C162" s="70"/>
      <c r="D162" s="70"/>
      <c r="E162" s="70" t="s">
        <v>332</v>
      </c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160" t="s">
        <v>311</v>
      </c>
      <c r="V162" s="160"/>
      <c r="W162" s="160"/>
      <c r="X162" s="160"/>
      <c r="Y162" s="160"/>
      <c r="Z162" s="160"/>
      <c r="AA162" s="160"/>
      <c r="AB162" s="70"/>
      <c r="AC162" s="70" t="s">
        <v>325</v>
      </c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119" t="s">
        <v>300</v>
      </c>
      <c r="AR162" s="70"/>
      <c r="AS162" s="70"/>
      <c r="AT162" s="70"/>
      <c r="AU162" s="70"/>
      <c r="AV162" s="70"/>
      <c r="AW162" s="70"/>
      <c r="AX162" s="87"/>
    </row>
    <row r="163" spans="2:50" ht="12.95" customHeight="1" x14ac:dyDescent="0.25">
      <c r="B163" s="86"/>
      <c r="C163" s="70" t="s">
        <v>108</v>
      </c>
      <c r="D163" s="70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77"/>
      <c r="U163" s="144"/>
      <c r="V163" s="144"/>
      <c r="W163" s="144"/>
      <c r="X163" s="144"/>
      <c r="Y163" s="144"/>
      <c r="Z163" s="144"/>
      <c r="AA163" s="144"/>
      <c r="AB163" s="77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77"/>
      <c r="AQ163" s="213"/>
      <c r="AR163" s="213"/>
      <c r="AS163" s="213"/>
      <c r="AT163" s="213"/>
      <c r="AU163" s="213"/>
      <c r="AV163" s="213"/>
      <c r="AW163" s="213"/>
      <c r="AX163" s="87"/>
    </row>
    <row r="164" spans="2:50" ht="12.95" customHeight="1" x14ac:dyDescent="0.25">
      <c r="B164" s="86"/>
      <c r="C164" s="70" t="s">
        <v>109</v>
      </c>
      <c r="D164" s="70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77"/>
      <c r="U164" s="144"/>
      <c r="V164" s="144"/>
      <c r="W164" s="144"/>
      <c r="X164" s="144"/>
      <c r="Y164" s="144"/>
      <c r="Z164" s="144"/>
      <c r="AA164" s="144"/>
      <c r="AB164" s="77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77"/>
      <c r="AQ164" s="147"/>
      <c r="AR164" s="147"/>
      <c r="AS164" s="147"/>
      <c r="AT164" s="147"/>
      <c r="AU164" s="147"/>
      <c r="AV164" s="147"/>
      <c r="AW164" s="147"/>
      <c r="AX164" s="87"/>
    </row>
    <row r="165" spans="2:50" ht="12.95" customHeight="1" x14ac:dyDescent="0.25">
      <c r="B165" s="86"/>
      <c r="C165" s="70" t="s">
        <v>110</v>
      </c>
      <c r="D165" s="70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77"/>
      <c r="U165" s="144"/>
      <c r="V165" s="144"/>
      <c r="W165" s="144"/>
      <c r="X165" s="144"/>
      <c r="Y165" s="144"/>
      <c r="Z165" s="144"/>
      <c r="AA165" s="144"/>
      <c r="AB165" s="77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77"/>
      <c r="AQ165" s="147"/>
      <c r="AR165" s="147"/>
      <c r="AS165" s="147"/>
      <c r="AT165" s="147"/>
      <c r="AU165" s="147"/>
      <c r="AV165" s="147"/>
      <c r="AW165" s="147"/>
      <c r="AX165" s="87"/>
    </row>
    <row r="166" spans="2:50" ht="12.95" customHeight="1" x14ac:dyDescent="0.25">
      <c r="B166" s="86"/>
      <c r="C166" s="70" t="s">
        <v>111</v>
      </c>
      <c r="D166" s="70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77"/>
      <c r="U166" s="144"/>
      <c r="V166" s="144"/>
      <c r="W166" s="144"/>
      <c r="X166" s="144"/>
      <c r="Y166" s="144"/>
      <c r="Z166" s="144"/>
      <c r="AA166" s="144"/>
      <c r="AB166" s="77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77"/>
      <c r="AQ166" s="147"/>
      <c r="AR166" s="147"/>
      <c r="AS166" s="147"/>
      <c r="AT166" s="147"/>
      <c r="AU166" s="147"/>
      <c r="AV166" s="147"/>
      <c r="AW166" s="147"/>
      <c r="AX166" s="87"/>
    </row>
    <row r="167" spans="2:50" ht="5.0999999999999996" customHeight="1" x14ac:dyDescent="0.2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1"/>
    </row>
    <row r="168" spans="2:50" ht="5.0999999999999996" customHeight="1" x14ac:dyDescent="0.25"/>
    <row r="169" spans="2:50" ht="5.0999999999999996" customHeight="1" x14ac:dyDescent="0.25"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5"/>
    </row>
    <row r="170" spans="2:50" ht="12.95" customHeight="1" x14ac:dyDescent="0.25">
      <c r="B170" s="86"/>
      <c r="C170" s="76" t="s">
        <v>334</v>
      </c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87"/>
    </row>
    <row r="171" spans="2:50" ht="5.0999999999999996" customHeight="1" x14ac:dyDescent="0.25">
      <c r="B171" s="86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87"/>
    </row>
    <row r="172" spans="2:50" ht="12.95" customHeight="1" x14ac:dyDescent="0.25">
      <c r="B172" s="86"/>
      <c r="C172" s="70"/>
      <c r="D172" s="70"/>
      <c r="E172" s="121" t="s">
        <v>332</v>
      </c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160" t="s">
        <v>311</v>
      </c>
      <c r="V172" s="160"/>
      <c r="W172" s="160"/>
      <c r="X172" s="160"/>
      <c r="Y172" s="160"/>
      <c r="Z172" s="160"/>
      <c r="AA172" s="160"/>
      <c r="AB172" s="70"/>
      <c r="AC172" s="70" t="s">
        <v>319</v>
      </c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119" t="s">
        <v>300</v>
      </c>
      <c r="AR172" s="70"/>
      <c r="AS172" s="70"/>
      <c r="AT172" s="70"/>
      <c r="AU172" s="70"/>
      <c r="AV172" s="70"/>
      <c r="AW172" s="70"/>
      <c r="AX172" s="87"/>
    </row>
    <row r="173" spans="2:50" ht="12.95" customHeight="1" x14ac:dyDescent="0.25">
      <c r="B173" s="86"/>
      <c r="C173" s="70" t="s">
        <v>108</v>
      </c>
      <c r="D173" s="70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77"/>
      <c r="U173" s="144"/>
      <c r="V173" s="144"/>
      <c r="W173" s="144"/>
      <c r="X173" s="144"/>
      <c r="Y173" s="144"/>
      <c r="Z173" s="144"/>
      <c r="AA173" s="144"/>
      <c r="AB173" s="77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77"/>
      <c r="AQ173" s="147"/>
      <c r="AR173" s="147"/>
      <c r="AS173" s="147"/>
      <c r="AT173" s="147"/>
      <c r="AU173" s="147"/>
      <c r="AV173" s="147"/>
      <c r="AW173" s="147"/>
      <c r="AX173" s="87"/>
    </row>
    <row r="174" spans="2:50" ht="12.95" customHeight="1" x14ac:dyDescent="0.25">
      <c r="B174" s="86"/>
      <c r="C174" s="70" t="s">
        <v>109</v>
      </c>
      <c r="D174" s="70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77"/>
      <c r="U174" s="144"/>
      <c r="V174" s="144"/>
      <c r="W174" s="144"/>
      <c r="X174" s="144"/>
      <c r="Y174" s="144"/>
      <c r="Z174" s="144"/>
      <c r="AA174" s="144"/>
      <c r="AB174" s="77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77"/>
      <c r="AQ174" s="147"/>
      <c r="AR174" s="147"/>
      <c r="AS174" s="147"/>
      <c r="AT174" s="147"/>
      <c r="AU174" s="147"/>
      <c r="AV174" s="147"/>
      <c r="AW174" s="147"/>
      <c r="AX174" s="87"/>
    </row>
    <row r="175" spans="2:50" ht="12.95" customHeight="1" x14ac:dyDescent="0.25">
      <c r="B175" s="86"/>
      <c r="C175" s="70" t="s">
        <v>110</v>
      </c>
      <c r="D175" s="70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77"/>
      <c r="U175" s="144"/>
      <c r="V175" s="144"/>
      <c r="W175" s="144"/>
      <c r="X175" s="144"/>
      <c r="Y175" s="144"/>
      <c r="Z175" s="144"/>
      <c r="AA175" s="144"/>
      <c r="AB175" s="77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77"/>
      <c r="AQ175" s="147"/>
      <c r="AR175" s="147"/>
      <c r="AS175" s="147"/>
      <c r="AT175" s="147"/>
      <c r="AU175" s="147"/>
      <c r="AV175" s="147"/>
      <c r="AW175" s="147"/>
      <c r="AX175" s="87"/>
    </row>
    <row r="176" spans="2:50" ht="12.95" customHeight="1" x14ac:dyDescent="0.25">
      <c r="B176" s="86"/>
      <c r="C176" s="70" t="s">
        <v>111</v>
      </c>
      <c r="D176" s="70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77"/>
      <c r="U176" s="144"/>
      <c r="V176" s="144"/>
      <c r="W176" s="144"/>
      <c r="X176" s="144"/>
      <c r="Y176" s="144"/>
      <c r="Z176" s="144"/>
      <c r="AA176" s="144"/>
      <c r="AB176" s="77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77"/>
      <c r="AQ176" s="147"/>
      <c r="AR176" s="147"/>
      <c r="AS176" s="147"/>
      <c r="AT176" s="147"/>
      <c r="AU176" s="147"/>
      <c r="AV176" s="147"/>
      <c r="AW176" s="147"/>
      <c r="AX176" s="87"/>
    </row>
    <row r="177" spans="2:50" ht="5.0999999999999996" customHeight="1" x14ac:dyDescent="0.2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1"/>
    </row>
    <row r="178" spans="2:50" ht="5.0999999999999996" customHeight="1" x14ac:dyDescent="0.25"/>
    <row r="179" spans="2:50" ht="5.0999999999999996" customHeight="1" x14ac:dyDescent="0.25">
      <c r="B179" s="83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5"/>
    </row>
    <row r="180" spans="2:50" ht="12.95" customHeight="1" x14ac:dyDescent="0.25">
      <c r="B180" s="86"/>
      <c r="C180" s="76" t="s">
        <v>335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87"/>
    </row>
    <row r="181" spans="2:50" ht="5.0999999999999996" customHeight="1" x14ac:dyDescent="0.25">
      <c r="B181" s="86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87"/>
    </row>
    <row r="182" spans="2:50" ht="12.95" customHeight="1" x14ac:dyDescent="0.25">
      <c r="B182" s="86"/>
      <c r="C182" s="70"/>
      <c r="D182" s="70"/>
      <c r="E182" s="121" t="s">
        <v>332</v>
      </c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160" t="s">
        <v>311</v>
      </c>
      <c r="V182" s="160"/>
      <c r="W182" s="160"/>
      <c r="X182" s="160"/>
      <c r="Y182" s="160"/>
      <c r="Z182" s="160"/>
      <c r="AA182" s="160"/>
      <c r="AB182" s="70"/>
      <c r="AC182" s="70" t="s">
        <v>319</v>
      </c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119" t="s">
        <v>300</v>
      </c>
      <c r="AR182" s="70"/>
      <c r="AS182" s="70"/>
      <c r="AT182" s="70"/>
      <c r="AU182" s="70"/>
      <c r="AV182" s="70"/>
      <c r="AW182" s="70"/>
      <c r="AX182" s="87"/>
    </row>
    <row r="183" spans="2:50" ht="12.95" customHeight="1" x14ac:dyDescent="0.25">
      <c r="B183" s="86"/>
      <c r="C183" s="70" t="s">
        <v>108</v>
      </c>
      <c r="D183" s="70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77"/>
      <c r="U183" s="144"/>
      <c r="V183" s="144"/>
      <c r="W183" s="144"/>
      <c r="X183" s="144"/>
      <c r="Y183" s="144"/>
      <c r="Z183" s="144"/>
      <c r="AA183" s="144"/>
      <c r="AB183" s="77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77"/>
      <c r="AQ183" s="147"/>
      <c r="AR183" s="147"/>
      <c r="AS183" s="147"/>
      <c r="AT183" s="147"/>
      <c r="AU183" s="147"/>
      <c r="AV183" s="147"/>
      <c r="AW183" s="147"/>
      <c r="AX183" s="87"/>
    </row>
    <row r="184" spans="2:50" ht="12.95" customHeight="1" x14ac:dyDescent="0.25">
      <c r="B184" s="86"/>
      <c r="C184" s="70" t="s">
        <v>109</v>
      </c>
      <c r="D184" s="70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77"/>
      <c r="U184" s="144"/>
      <c r="V184" s="144"/>
      <c r="W184" s="144"/>
      <c r="X184" s="144"/>
      <c r="Y184" s="144"/>
      <c r="Z184" s="144"/>
      <c r="AA184" s="144"/>
      <c r="AB184" s="77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77"/>
      <c r="AQ184" s="147"/>
      <c r="AR184" s="147"/>
      <c r="AS184" s="147"/>
      <c r="AT184" s="147"/>
      <c r="AU184" s="147"/>
      <c r="AV184" s="147"/>
      <c r="AW184" s="147"/>
      <c r="AX184" s="87"/>
    </row>
    <row r="185" spans="2:50" ht="12.95" customHeight="1" x14ac:dyDescent="0.25">
      <c r="B185" s="86"/>
      <c r="C185" s="70" t="s">
        <v>110</v>
      </c>
      <c r="D185" s="70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77"/>
      <c r="U185" s="144"/>
      <c r="V185" s="144"/>
      <c r="W185" s="144"/>
      <c r="X185" s="144"/>
      <c r="Y185" s="144"/>
      <c r="Z185" s="144"/>
      <c r="AA185" s="144"/>
      <c r="AB185" s="77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77"/>
      <c r="AQ185" s="147"/>
      <c r="AR185" s="147"/>
      <c r="AS185" s="147"/>
      <c r="AT185" s="147"/>
      <c r="AU185" s="147"/>
      <c r="AV185" s="147"/>
      <c r="AW185" s="147"/>
      <c r="AX185" s="87"/>
    </row>
    <row r="186" spans="2:50" ht="12.95" customHeight="1" x14ac:dyDescent="0.25">
      <c r="B186" s="86"/>
      <c r="C186" s="70" t="s">
        <v>111</v>
      </c>
      <c r="D186" s="70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77"/>
      <c r="U186" s="144"/>
      <c r="V186" s="144"/>
      <c r="W186" s="144"/>
      <c r="X186" s="144"/>
      <c r="Y186" s="144"/>
      <c r="Z186" s="144"/>
      <c r="AA186" s="144"/>
      <c r="AB186" s="77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77"/>
      <c r="AQ186" s="147"/>
      <c r="AR186" s="147"/>
      <c r="AS186" s="147"/>
      <c r="AT186" s="147"/>
      <c r="AU186" s="147"/>
      <c r="AV186" s="147"/>
      <c r="AW186" s="147"/>
      <c r="AX186" s="87"/>
    </row>
    <row r="187" spans="2:50" ht="5.0999999999999996" customHeight="1" x14ac:dyDescent="0.2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1"/>
    </row>
    <row r="188" spans="2:50" ht="12.95" customHeight="1" x14ac:dyDescent="0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ht="12.95" customHeight="1" x14ac:dyDescent="0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ht="12.95" customHeight="1" x14ac:dyDescent="0.25">
      <c r="B190" s="78"/>
      <c r="C190" s="79" t="s">
        <v>338</v>
      </c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80"/>
    </row>
    <row r="191" spans="2:50" ht="5.0999999999999996" customHeight="1" x14ac:dyDescent="0.25"/>
    <row r="192" spans="2:50" ht="5.0999999999999996" customHeight="1" x14ac:dyDescent="0.25">
      <c r="B192" s="83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5"/>
    </row>
    <row r="193" spans="2:50" ht="12.95" customHeight="1" x14ac:dyDescent="0.25">
      <c r="B193" s="86"/>
      <c r="C193" s="76" t="s">
        <v>453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87"/>
    </row>
    <row r="194" spans="2:50" ht="5.0999999999999996" customHeight="1" x14ac:dyDescent="0.25">
      <c r="B194" s="86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87"/>
    </row>
    <row r="195" spans="2:50" ht="12.95" customHeight="1" x14ac:dyDescent="0.25">
      <c r="B195" s="86"/>
      <c r="C195" s="70" t="s">
        <v>339</v>
      </c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87"/>
    </row>
    <row r="196" spans="2:50" ht="12.95" customHeight="1" x14ac:dyDescent="0.25">
      <c r="B196" s="86"/>
      <c r="C196" s="70" t="s">
        <v>340</v>
      </c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87"/>
    </row>
    <row r="197" spans="2:50" ht="5.0999999999999996" customHeight="1" x14ac:dyDescent="0.2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1"/>
    </row>
    <row r="198" spans="2:50" ht="5.0999999999999996" customHeight="1" x14ac:dyDescent="0.25"/>
    <row r="199" spans="2:50" ht="5.0999999999999996" customHeight="1" x14ac:dyDescent="0.25">
      <c r="B199" s="83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5"/>
    </row>
    <row r="200" spans="2:50" ht="12.95" customHeight="1" x14ac:dyDescent="0.25">
      <c r="B200" s="86"/>
      <c r="C200" s="76" t="s">
        <v>336</v>
      </c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87"/>
    </row>
    <row r="201" spans="2:50" ht="5.0999999999999996" customHeight="1" x14ac:dyDescent="0.25">
      <c r="B201" s="86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87"/>
    </row>
    <row r="202" spans="2:50" ht="21" customHeight="1" x14ac:dyDescent="0.25">
      <c r="B202" s="86"/>
      <c r="C202" s="150" t="s">
        <v>343</v>
      </c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70"/>
      <c r="AM202" s="70"/>
      <c r="AN202" s="82" t="s">
        <v>9</v>
      </c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87"/>
    </row>
    <row r="203" spans="2:50" ht="12.95" customHeight="1" x14ac:dyDescent="0.25">
      <c r="B203" s="86"/>
      <c r="C203" s="70" t="s">
        <v>337</v>
      </c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87"/>
    </row>
    <row r="204" spans="2:50" ht="5.0999999999999996" customHeight="1" x14ac:dyDescent="0.25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1"/>
    </row>
    <row r="205" spans="2:50" ht="5.0999999999999996" customHeight="1" x14ac:dyDescent="0.25"/>
    <row r="206" spans="2:50" ht="5.0999999999999996" customHeight="1" x14ac:dyDescent="0.25"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5"/>
    </row>
    <row r="207" spans="2:50" ht="12.95" customHeight="1" x14ac:dyDescent="0.25">
      <c r="B207" s="86"/>
      <c r="C207" s="76" t="s">
        <v>296</v>
      </c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87"/>
    </row>
    <row r="208" spans="2:50" ht="5.0999999999999996" customHeight="1" x14ac:dyDescent="0.25">
      <c r="B208" s="86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87"/>
    </row>
    <row r="209" spans="2:50" ht="12.95" customHeight="1" x14ac:dyDescent="0.25">
      <c r="B209" s="86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70"/>
      <c r="S209" s="160" t="s">
        <v>295</v>
      </c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70"/>
      <c r="AI209" s="160" t="s">
        <v>296</v>
      </c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87"/>
    </row>
    <row r="210" spans="2:50" ht="12.95" customHeight="1" x14ac:dyDescent="0.25">
      <c r="B210" s="86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87"/>
    </row>
    <row r="211" spans="2:50" ht="12.95" customHeight="1" x14ac:dyDescent="0.25">
      <c r="B211" s="86"/>
      <c r="C211" s="160" t="s">
        <v>294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70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70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87"/>
    </row>
    <row r="212" spans="2:50" ht="12.95" customHeight="1" x14ac:dyDescent="0.25">
      <c r="B212" s="86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87"/>
    </row>
    <row r="213" spans="2:50" ht="12.95" customHeight="1" x14ac:dyDescent="0.25">
      <c r="B213" s="86"/>
      <c r="C213" s="160" t="s">
        <v>293</v>
      </c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70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70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87"/>
    </row>
    <row r="214" spans="2:50" ht="5.0999999999999996" customHeight="1" x14ac:dyDescent="0.25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1"/>
    </row>
  </sheetData>
  <sheetProtection algorithmName="SHA-512" hashValue="FQ9wqJwunT/U0NdHO5D+KcmbLyNvc2VgRQBDCO2jyDzAQT90d+28HszTUTH6/TWaMDEHJ6YsvT3vomD8FIMdTg==" saltValue="hC50N88TwFMIrfpIzIULgg==" spinCount="100000" sheet="1" objects="1" scenarios="1"/>
  <mergeCells count="279">
    <mergeCell ref="AA203:AW203"/>
    <mergeCell ref="C24:I24"/>
    <mergeCell ref="K24:U24"/>
    <mergeCell ref="W24:AC24"/>
    <mergeCell ref="AE24:AK24"/>
    <mergeCell ref="AM24:AW24"/>
    <mergeCell ref="C13:Y13"/>
    <mergeCell ref="AA13:AW13"/>
    <mergeCell ref="C14:Y14"/>
    <mergeCell ref="AA14:AW14"/>
    <mergeCell ref="E32:Q32"/>
    <mergeCell ref="S32:AB32"/>
    <mergeCell ref="AD32:AO32"/>
    <mergeCell ref="AQ32:AW32"/>
    <mergeCell ref="E33:Q33"/>
    <mergeCell ref="S33:AB33"/>
    <mergeCell ref="AD33:AO33"/>
    <mergeCell ref="AQ33:AW33"/>
    <mergeCell ref="S30:AB30"/>
    <mergeCell ref="AD30:AL30"/>
    <mergeCell ref="E31:Q31"/>
    <mergeCell ref="S31:AB31"/>
    <mergeCell ref="AD31:AO31"/>
    <mergeCell ref="AQ31:AW31"/>
    <mergeCell ref="S40:AB40"/>
    <mergeCell ref="AD40:AL40"/>
    <mergeCell ref="E41:Q41"/>
    <mergeCell ref="S41:AB41"/>
    <mergeCell ref="AD41:AO41"/>
    <mergeCell ref="AQ41:AW41"/>
    <mergeCell ref="E34:Q34"/>
    <mergeCell ref="S34:AB34"/>
    <mergeCell ref="AD34:AO34"/>
    <mergeCell ref="AQ34:AW34"/>
    <mergeCell ref="E44:Q44"/>
    <mergeCell ref="S44:AB44"/>
    <mergeCell ref="AD44:AO44"/>
    <mergeCell ref="AQ44:AW44"/>
    <mergeCell ref="S50:AB50"/>
    <mergeCell ref="AD50:AL50"/>
    <mergeCell ref="E42:Q42"/>
    <mergeCell ref="S42:AB42"/>
    <mergeCell ref="AD42:AO42"/>
    <mergeCell ref="AQ42:AW42"/>
    <mergeCell ref="E43:Q43"/>
    <mergeCell ref="S43:AB43"/>
    <mergeCell ref="AD43:AO43"/>
    <mergeCell ref="AQ43:AW43"/>
    <mergeCell ref="E53:Q53"/>
    <mergeCell ref="S53:AB53"/>
    <mergeCell ref="AD53:AO53"/>
    <mergeCell ref="AQ53:AW53"/>
    <mergeCell ref="E54:Q54"/>
    <mergeCell ref="S54:AB54"/>
    <mergeCell ref="AD54:AO54"/>
    <mergeCell ref="AQ54:AW54"/>
    <mergeCell ref="E51:Q51"/>
    <mergeCell ref="S51:AB51"/>
    <mergeCell ref="AD51:AO51"/>
    <mergeCell ref="AQ51:AW51"/>
    <mergeCell ref="E52:Q52"/>
    <mergeCell ref="S52:AB52"/>
    <mergeCell ref="AD52:AO52"/>
    <mergeCell ref="AQ52:AW52"/>
    <mergeCell ref="AQ61:AW61"/>
    <mergeCell ref="E62:M62"/>
    <mergeCell ref="O62:S62"/>
    <mergeCell ref="U62:AA62"/>
    <mergeCell ref="AC62:AI62"/>
    <mergeCell ref="AK62:AO62"/>
    <mergeCell ref="AQ62:AW62"/>
    <mergeCell ref="E60:M60"/>
    <mergeCell ref="O60:S60"/>
    <mergeCell ref="AC60:AI60"/>
    <mergeCell ref="AK60:AO60"/>
    <mergeCell ref="E61:M61"/>
    <mergeCell ref="O61:S61"/>
    <mergeCell ref="U61:AA61"/>
    <mergeCell ref="AC61:AI61"/>
    <mergeCell ref="AK61:AO61"/>
    <mergeCell ref="E64:M64"/>
    <mergeCell ref="O64:S64"/>
    <mergeCell ref="U64:AA64"/>
    <mergeCell ref="AC64:AI64"/>
    <mergeCell ref="AK64:AO64"/>
    <mergeCell ref="AQ64:AW64"/>
    <mergeCell ref="E63:M63"/>
    <mergeCell ref="O63:S63"/>
    <mergeCell ref="U63:AA63"/>
    <mergeCell ref="AC63:AI63"/>
    <mergeCell ref="AK63:AO63"/>
    <mergeCell ref="AQ63:AW63"/>
    <mergeCell ref="E72:S72"/>
    <mergeCell ref="U72:AA72"/>
    <mergeCell ref="AC72:AI72"/>
    <mergeCell ref="AK72:AO72"/>
    <mergeCell ref="AQ72:AW72"/>
    <mergeCell ref="U70:AA70"/>
    <mergeCell ref="AC70:AI70"/>
    <mergeCell ref="AK70:AO70"/>
    <mergeCell ref="E71:S71"/>
    <mergeCell ref="U71:AA71"/>
    <mergeCell ref="AC71:AI71"/>
    <mergeCell ref="AK71:AO71"/>
    <mergeCell ref="AQ71:AW71"/>
    <mergeCell ref="E70:L70"/>
    <mergeCell ref="AQ70:AV70"/>
    <mergeCell ref="AQ79:AW79"/>
    <mergeCell ref="E80:S80"/>
    <mergeCell ref="U80:AA80"/>
    <mergeCell ref="AC80:AG80"/>
    <mergeCell ref="AI80:AO80"/>
    <mergeCell ref="AQ80:AW80"/>
    <mergeCell ref="U78:AA78"/>
    <mergeCell ref="AC78:AG78"/>
    <mergeCell ref="AI78:AO78"/>
    <mergeCell ref="E79:S79"/>
    <mergeCell ref="U79:AA79"/>
    <mergeCell ref="AC79:AG79"/>
    <mergeCell ref="AI79:AO79"/>
    <mergeCell ref="E88:S88"/>
    <mergeCell ref="U88:AA88"/>
    <mergeCell ref="AC88:AO88"/>
    <mergeCell ref="AQ88:AW88"/>
    <mergeCell ref="U94:AA94"/>
    <mergeCell ref="AK94:AO94"/>
    <mergeCell ref="U86:AA86"/>
    <mergeCell ref="AC86:AO86"/>
    <mergeCell ref="E87:S87"/>
    <mergeCell ref="U87:AA87"/>
    <mergeCell ref="AC87:AO87"/>
    <mergeCell ref="AQ87:AW87"/>
    <mergeCell ref="E95:S95"/>
    <mergeCell ref="U95:AA95"/>
    <mergeCell ref="AC95:AI95"/>
    <mergeCell ref="AK95:AO95"/>
    <mergeCell ref="AQ95:AW95"/>
    <mergeCell ref="E96:S96"/>
    <mergeCell ref="U96:AA96"/>
    <mergeCell ref="AC96:AI96"/>
    <mergeCell ref="AK96:AO96"/>
    <mergeCell ref="AQ96:AW96"/>
    <mergeCell ref="E104:S104"/>
    <mergeCell ref="U104:AA104"/>
    <mergeCell ref="AC104:AO104"/>
    <mergeCell ref="AQ104:AW104"/>
    <mergeCell ref="U110:AA110"/>
    <mergeCell ref="U102:AA102"/>
    <mergeCell ref="E103:S103"/>
    <mergeCell ref="U103:AA103"/>
    <mergeCell ref="AC103:AO103"/>
    <mergeCell ref="AQ103:AW103"/>
    <mergeCell ref="U118:AA118"/>
    <mergeCell ref="E119:S119"/>
    <mergeCell ref="U119:AA119"/>
    <mergeCell ref="AC119:AO119"/>
    <mergeCell ref="AQ119:AW119"/>
    <mergeCell ref="E111:S111"/>
    <mergeCell ref="U111:AA111"/>
    <mergeCell ref="AC111:AO111"/>
    <mergeCell ref="AQ111:AW111"/>
    <mergeCell ref="E112:S112"/>
    <mergeCell ref="U112:AA112"/>
    <mergeCell ref="AC112:AO112"/>
    <mergeCell ref="AQ112:AW112"/>
    <mergeCell ref="E127:S127"/>
    <mergeCell ref="U127:AA127"/>
    <mergeCell ref="AC127:AO127"/>
    <mergeCell ref="AQ127:AW127"/>
    <mergeCell ref="E128:S128"/>
    <mergeCell ref="U128:AA128"/>
    <mergeCell ref="AC128:AO128"/>
    <mergeCell ref="AQ128:AW128"/>
    <mergeCell ref="E120:S120"/>
    <mergeCell ref="U120:AA120"/>
    <mergeCell ref="AC120:AO120"/>
    <mergeCell ref="AQ120:AW120"/>
    <mergeCell ref="U126:AA126"/>
    <mergeCell ref="E136:AA136"/>
    <mergeCell ref="E137:AA137"/>
    <mergeCell ref="AC137:AO137"/>
    <mergeCell ref="AQ137:AW137"/>
    <mergeCell ref="E138:AA138"/>
    <mergeCell ref="AC138:AO138"/>
    <mergeCell ref="AQ138:AW138"/>
    <mergeCell ref="E129:S129"/>
    <mergeCell ref="U129:AA129"/>
    <mergeCell ref="AC129:AO129"/>
    <mergeCell ref="AQ129:AW129"/>
    <mergeCell ref="E130:S130"/>
    <mergeCell ref="U130:AA130"/>
    <mergeCell ref="AC130:AO130"/>
    <mergeCell ref="AQ130:AW130"/>
    <mergeCell ref="E149:S149"/>
    <mergeCell ref="U149:Y149"/>
    <mergeCell ref="AA149:AO149"/>
    <mergeCell ref="AQ149:AW149"/>
    <mergeCell ref="E150:S150"/>
    <mergeCell ref="U150:Y150"/>
    <mergeCell ref="AA150:AO150"/>
    <mergeCell ref="AQ150:AW150"/>
    <mergeCell ref="E139:AA139"/>
    <mergeCell ref="AC139:AO139"/>
    <mergeCell ref="AQ139:AW139"/>
    <mergeCell ref="E140:AA140"/>
    <mergeCell ref="AC140:AO140"/>
    <mergeCell ref="AQ140:AW140"/>
    <mergeCell ref="E164:S164"/>
    <mergeCell ref="U164:AA164"/>
    <mergeCell ref="AC164:AO164"/>
    <mergeCell ref="AQ164:AW164"/>
    <mergeCell ref="E165:S165"/>
    <mergeCell ref="U165:AA165"/>
    <mergeCell ref="AC165:AO165"/>
    <mergeCell ref="AQ165:AW165"/>
    <mergeCell ref="U162:AA162"/>
    <mergeCell ref="E163:S163"/>
    <mergeCell ref="U163:AA163"/>
    <mergeCell ref="AC163:AO163"/>
    <mergeCell ref="AQ163:AW163"/>
    <mergeCell ref="E173:S173"/>
    <mergeCell ref="U173:AA173"/>
    <mergeCell ref="AC173:AO173"/>
    <mergeCell ref="AQ173:AW173"/>
    <mergeCell ref="E174:S174"/>
    <mergeCell ref="U174:AA174"/>
    <mergeCell ref="AC174:AO174"/>
    <mergeCell ref="AQ174:AW174"/>
    <mergeCell ref="E166:S166"/>
    <mergeCell ref="U166:AA166"/>
    <mergeCell ref="AC166:AO166"/>
    <mergeCell ref="AQ166:AW166"/>
    <mergeCell ref="U172:AA172"/>
    <mergeCell ref="U182:AA182"/>
    <mergeCell ref="E183:S183"/>
    <mergeCell ref="U183:AA183"/>
    <mergeCell ref="AC183:AO183"/>
    <mergeCell ref="AQ183:AW183"/>
    <mergeCell ref="E175:S175"/>
    <mergeCell ref="U175:AA175"/>
    <mergeCell ref="AC175:AO175"/>
    <mergeCell ref="AQ175:AW175"/>
    <mergeCell ref="E176:S176"/>
    <mergeCell ref="U176:AA176"/>
    <mergeCell ref="AC176:AO176"/>
    <mergeCell ref="AQ176:AW176"/>
    <mergeCell ref="AQ186:AW186"/>
    <mergeCell ref="E184:S184"/>
    <mergeCell ref="U184:AA184"/>
    <mergeCell ref="AC184:AO184"/>
    <mergeCell ref="AQ184:AW184"/>
    <mergeCell ref="E185:S185"/>
    <mergeCell ref="U185:AA185"/>
    <mergeCell ref="AC185:AO185"/>
    <mergeCell ref="AQ185:AW185"/>
    <mergeCell ref="C22:I22"/>
    <mergeCell ref="E142:AW142"/>
    <mergeCell ref="E152:AV152"/>
    <mergeCell ref="C202:AK202"/>
    <mergeCell ref="C212:Q212"/>
    <mergeCell ref="C213:Q213"/>
    <mergeCell ref="S213:AG213"/>
    <mergeCell ref="AI213:AW213"/>
    <mergeCell ref="C23:I23"/>
    <mergeCell ref="K23:U23"/>
    <mergeCell ref="W23:AC23"/>
    <mergeCell ref="AE23:AK23"/>
    <mergeCell ref="AM23:AW23"/>
    <mergeCell ref="C209:Q209"/>
    <mergeCell ref="S209:AG209"/>
    <mergeCell ref="AI209:AW209"/>
    <mergeCell ref="C210:Q210"/>
    <mergeCell ref="C211:Q211"/>
    <mergeCell ref="S211:AG211"/>
    <mergeCell ref="AI211:AW211"/>
    <mergeCell ref="AO202:AW202"/>
    <mergeCell ref="E186:S186"/>
    <mergeCell ref="U186:AA186"/>
    <mergeCell ref="AC186:AO186"/>
  </mergeCells>
  <dataValidations disablePrompts="1" count="5">
    <dataValidation type="list" allowBlank="1" showInputMessage="1" showErrorMessage="1" sqref="AM24:AW24">
      <formula1>"betreute Person,Beistandsperson,Dritte"</formula1>
    </dataValidation>
    <dataValidation type="list" allowBlank="1" showInputMessage="1" showErrorMessage="1" sqref="AC61:AI64">
      <formula1>"Propriété individuelle,Copropriété,Propriété commune"</formula1>
    </dataValidation>
    <dataValidation type="list" allowBlank="1" showInputMessage="1" showErrorMessage="1" sqref="AO202:AW202 AC79:AG80">
      <formula1>"Oui,Non"</formula1>
    </dataValidation>
    <dataValidation type="list" allowBlank="1" showInputMessage="1" showErrorMessage="1" sqref="AM23:AW23">
      <formula1>"Personne sous curatelle,Mandataire,Tiers"</formula1>
    </dataValidation>
    <dataValidation type="list" allowBlank="1" showInputMessage="1" showErrorMessage="1" sqref="AD31:AO34 AD41:AO44 AD51:AO54">
      <formula1>"Personne sous curatelle,Personne sous curatelle et époux ou épouse ou partenaire enregistré/e,Autre"</formula1>
    </dataValidation>
  </dataValidations>
  <pageMargins left="0.70866141732283472" right="0.70866141732283472" top="0.78740157480314965" bottom="0.78740157480314965" header="0.15748031496062992" footer="0.15748031496062992"/>
  <pageSetup paperSize="9" orientation="portrait" r:id="rId1"/>
  <headerFooter>
    <oddHeader>&amp;R&amp;"Arial,Standard"&amp;5&amp;G</oddHeader>
    <oddFooter>&amp;L&amp;"Arial,Standard"&amp;5Version 2021&amp;R&amp;"Arial,Standard"&amp;5 &amp;P/&amp;N</oddFooter>
  </headerFooter>
  <rowBreaks count="1" manualBreakCount="1">
    <brk id="7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'MONNAIE (à supprimer)'!$A$1:$A$32</xm:f>
          </x14:formula1>
          <xm:sqref>K24:U24</xm:sqref>
        </x14:dataValidation>
        <x14:dataValidation type="list" allowBlank="1" showInputMessage="1" showErrorMessage="1">
          <x14:formula1>
            <xm:f>'MONNAIE (à supprimer)'!$A$1:$A$32</xm:f>
          </x14:formula1>
          <xm:sqref>K23:U23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32"/>
  <sheetViews>
    <sheetView topLeftCell="A7" workbookViewId="0">
      <selection activeCell="C15" sqref="C15"/>
    </sheetView>
  </sheetViews>
  <sheetFormatPr baseColWidth="10" defaultRowHeight="15" x14ac:dyDescent="0.25"/>
  <sheetData>
    <row r="1" spans="1:1" x14ac:dyDescent="0.25">
      <c r="A1" s="130" t="s">
        <v>10</v>
      </c>
    </row>
    <row r="2" spans="1:1" x14ac:dyDescent="0.25">
      <c r="A2" t="s">
        <v>491</v>
      </c>
    </row>
    <row r="3" spans="1:1" x14ac:dyDescent="0.25">
      <c r="A3" t="s">
        <v>492</v>
      </c>
    </row>
    <row r="4" spans="1:1" x14ac:dyDescent="0.25">
      <c r="A4" t="s">
        <v>493</v>
      </c>
    </row>
    <row r="5" spans="1:1" x14ac:dyDescent="0.25">
      <c r="A5" t="s">
        <v>494</v>
      </c>
    </row>
    <row r="6" spans="1:1" x14ac:dyDescent="0.25">
      <c r="A6" t="s">
        <v>495</v>
      </c>
    </row>
    <row r="7" spans="1:1" x14ac:dyDescent="0.25">
      <c r="A7" t="s">
        <v>496</v>
      </c>
    </row>
    <row r="8" spans="1:1" x14ac:dyDescent="0.25">
      <c r="A8" t="s">
        <v>497</v>
      </c>
    </row>
    <row r="9" spans="1:1" x14ac:dyDescent="0.25">
      <c r="A9" t="s">
        <v>498</v>
      </c>
    </row>
    <row r="10" spans="1:1" x14ac:dyDescent="0.25">
      <c r="A10" t="s">
        <v>499</v>
      </c>
    </row>
    <row r="11" spans="1:1" x14ac:dyDescent="0.25">
      <c r="A11" t="s">
        <v>500</v>
      </c>
    </row>
    <row r="12" spans="1:1" x14ac:dyDescent="0.25">
      <c r="A12" t="s">
        <v>501</v>
      </c>
    </row>
    <row r="13" spans="1:1" x14ac:dyDescent="0.25">
      <c r="A13" t="s">
        <v>502</v>
      </c>
    </row>
    <row r="14" spans="1:1" x14ac:dyDescent="0.25">
      <c r="A14" t="s">
        <v>503</v>
      </c>
    </row>
    <row r="15" spans="1:1" x14ac:dyDescent="0.25">
      <c r="A15" t="s">
        <v>504</v>
      </c>
    </row>
    <row r="16" spans="1:1" x14ac:dyDescent="0.25">
      <c r="A16" t="s">
        <v>505</v>
      </c>
    </row>
    <row r="17" spans="1:1" x14ac:dyDescent="0.25">
      <c r="A17" t="s">
        <v>506</v>
      </c>
    </row>
    <row r="18" spans="1:1" x14ac:dyDescent="0.25">
      <c r="A18" t="s">
        <v>507</v>
      </c>
    </row>
    <row r="19" spans="1:1" x14ac:dyDescent="0.25">
      <c r="A19" t="s">
        <v>508</v>
      </c>
    </row>
    <row r="20" spans="1:1" x14ac:dyDescent="0.25">
      <c r="A20" t="s">
        <v>509</v>
      </c>
    </row>
    <row r="21" spans="1:1" x14ac:dyDescent="0.25">
      <c r="A21" t="s">
        <v>510</v>
      </c>
    </row>
    <row r="22" spans="1:1" x14ac:dyDescent="0.25">
      <c r="A22" t="s">
        <v>511</v>
      </c>
    </row>
    <row r="23" spans="1:1" x14ac:dyDescent="0.25">
      <c r="A23" t="s">
        <v>512</v>
      </c>
    </row>
    <row r="24" spans="1:1" x14ac:dyDescent="0.25">
      <c r="A24" t="s">
        <v>513</v>
      </c>
    </row>
    <row r="25" spans="1:1" x14ac:dyDescent="0.25">
      <c r="A25" t="s">
        <v>514</v>
      </c>
    </row>
    <row r="26" spans="1:1" x14ac:dyDescent="0.25">
      <c r="A26" t="s">
        <v>515</v>
      </c>
    </row>
    <row r="27" spans="1:1" x14ac:dyDescent="0.25">
      <c r="A27" t="s">
        <v>516</v>
      </c>
    </row>
    <row r="28" spans="1:1" x14ac:dyDescent="0.25">
      <c r="A28" t="s">
        <v>517</v>
      </c>
    </row>
    <row r="29" spans="1:1" x14ac:dyDescent="0.25">
      <c r="A29" t="s">
        <v>518</v>
      </c>
    </row>
    <row r="30" spans="1:1" x14ac:dyDescent="0.25">
      <c r="A30" t="s">
        <v>519</v>
      </c>
    </row>
    <row r="31" spans="1:1" x14ac:dyDescent="0.25">
      <c r="A31" t="s">
        <v>520</v>
      </c>
    </row>
    <row r="32" spans="1:1" x14ac:dyDescent="0.25">
      <c r="A32" t="s">
        <v>521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6"/>
  </sheetPr>
  <dimension ref="A1:XFC103"/>
  <sheetViews>
    <sheetView zoomScale="160" zoomScaleNormal="160" workbookViewId="0">
      <selection activeCell="L36" sqref="L36"/>
    </sheetView>
  </sheetViews>
  <sheetFormatPr baseColWidth="10" defaultColWidth="0" defaultRowHeight="9.9499999999999993" customHeight="1" x14ac:dyDescent="0.15"/>
  <cols>
    <col min="1" max="2" width="0.85546875" style="15" customWidth="1"/>
    <col min="3" max="3" width="2.5703125" style="15" customWidth="1"/>
    <col min="4" max="49" width="1.7109375" style="15" customWidth="1"/>
    <col min="50" max="51" width="0.85546875" style="15" customWidth="1"/>
    <col min="52" max="16383" width="1.7109375" style="15" hidden="1"/>
    <col min="16384" max="16384" width="19.42578125" style="15" hidden="1" customWidth="1"/>
  </cols>
  <sheetData>
    <row r="1" spans="2:50" s="1" customFormat="1" ht="20.25" x14ac:dyDescent="0.25">
      <c r="B1" s="1" t="s">
        <v>238</v>
      </c>
    </row>
    <row r="4" spans="2:50" s="4" customFormat="1" ht="9.9499999999999993" customHeight="1" x14ac:dyDescent="0.25">
      <c r="B4" s="5"/>
      <c r="C4" s="6" t="s">
        <v>235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2:50" s="4" customFormat="1" ht="4.5" customHeight="1" x14ac:dyDescent="0.25"/>
    <row r="6" spans="2:50" s="4" customFormat="1" ht="4.5" customHeigh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</row>
    <row r="7" spans="2:50" s="4" customFormat="1" ht="9.9499999999999993" customHeight="1" x14ac:dyDescent="0.25">
      <c r="B7" s="11"/>
      <c r="C7" s="12"/>
      <c r="D7" s="12" t="s">
        <v>239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 t="s">
        <v>240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 t="s">
        <v>241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21"/>
    </row>
    <row r="8" spans="2:50" ht="5.0999999999999996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6"/>
    </row>
    <row r="9" spans="2:50" s="14" customFormat="1" ht="9.9499999999999993" customHeight="1" x14ac:dyDescent="0.15">
      <c r="B9" s="13"/>
      <c r="C9" s="17" t="s">
        <v>63</v>
      </c>
      <c r="D9" s="14" t="s">
        <v>199</v>
      </c>
      <c r="S9" s="14" t="s">
        <v>243</v>
      </c>
      <c r="AH9" s="14" t="s">
        <v>244</v>
      </c>
      <c r="AX9" s="16"/>
    </row>
    <row r="10" spans="2:50" s="14" customFormat="1" ht="9.9499999999999993" customHeight="1" x14ac:dyDescent="0.15">
      <c r="B10" s="13"/>
      <c r="D10" s="14" t="s">
        <v>242</v>
      </c>
      <c r="AH10" s="14" t="s">
        <v>248</v>
      </c>
      <c r="AX10" s="16"/>
    </row>
    <row r="11" spans="2:50" s="14" customFormat="1" ht="9.9499999999999993" customHeight="1" x14ac:dyDescent="0.15">
      <c r="B11" s="13"/>
      <c r="AH11" s="14" t="s">
        <v>245</v>
      </c>
      <c r="AX11" s="16"/>
    </row>
    <row r="12" spans="2:50" ht="4.5" customHeight="1" x14ac:dyDescent="0.15">
      <c r="B12" s="1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6"/>
    </row>
    <row r="13" spans="2:50" ht="4.5" customHeight="1" x14ac:dyDescent="0.1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6"/>
    </row>
    <row r="14" spans="2:50" ht="9.9499999999999993" customHeight="1" x14ac:dyDescent="0.15">
      <c r="B14" s="13"/>
      <c r="C14" s="17" t="s">
        <v>79</v>
      </c>
      <c r="D14" s="14" t="s">
        <v>200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246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249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6"/>
    </row>
    <row r="15" spans="2:50" ht="9.9499999999999993" customHeight="1" x14ac:dyDescent="0.15">
      <c r="B15" s="13"/>
      <c r="C15" s="17" t="s">
        <v>66</v>
      </c>
      <c r="D15" s="14" t="s">
        <v>242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6"/>
    </row>
    <row r="16" spans="2:50" ht="4.5" customHeight="1" x14ac:dyDescent="0.15">
      <c r="B16" s="13"/>
      <c r="C16" s="14"/>
      <c r="D16" s="14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6"/>
    </row>
    <row r="17" spans="2:50" ht="4.5" customHeight="1" x14ac:dyDescent="0.15"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6"/>
    </row>
    <row r="18" spans="2:50" ht="9.9499999999999993" customHeight="1" x14ac:dyDescent="0.15">
      <c r="B18" s="13"/>
      <c r="C18" s="17" t="s">
        <v>67</v>
      </c>
      <c r="D18" s="14" t="s">
        <v>482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459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6"/>
    </row>
    <row r="19" spans="2:50" ht="9.9499999999999993" customHeight="1" x14ac:dyDescent="0.15">
      <c r="B19" s="13"/>
      <c r="C19" s="14"/>
      <c r="D19" s="14"/>
      <c r="E19" s="14" t="s">
        <v>252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246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460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6"/>
    </row>
    <row r="20" spans="2:50" ht="9.9499999999999993" customHeight="1" x14ac:dyDescent="0.15">
      <c r="B20" s="13"/>
      <c r="C20" s="14"/>
      <c r="D20" s="14"/>
      <c r="E20" s="14" t="s">
        <v>253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461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6"/>
    </row>
    <row r="21" spans="2:50" ht="9.9499999999999993" customHeight="1" x14ac:dyDescent="0.15">
      <c r="B21" s="13"/>
      <c r="C21" s="14"/>
      <c r="D21" s="14"/>
      <c r="E21" s="14" t="s">
        <v>254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247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462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6"/>
    </row>
    <row r="22" spans="2:50" ht="9.9499999999999993" customHeight="1" x14ac:dyDescent="0.1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266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6"/>
    </row>
    <row r="23" spans="2:50" ht="4.5" customHeight="1" x14ac:dyDescent="0.15">
      <c r="B23" s="1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6"/>
    </row>
    <row r="24" spans="2:50" ht="4.5" customHeight="1" x14ac:dyDescent="0.1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6"/>
    </row>
    <row r="25" spans="2:50" ht="9.9499999999999993" customHeight="1" x14ac:dyDescent="0.15">
      <c r="B25" s="13"/>
      <c r="C25" s="17" t="s">
        <v>68</v>
      </c>
      <c r="D25" s="14" t="s">
        <v>255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250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6"/>
    </row>
    <row r="26" spans="2:50" ht="4.5" customHeight="1" x14ac:dyDescent="0.15">
      <c r="B26" s="13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6"/>
    </row>
    <row r="27" spans="2:50" ht="4.5" customHeight="1" x14ac:dyDescent="0.1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6"/>
    </row>
    <row r="28" spans="2:50" ht="9.9499999999999993" customHeight="1" x14ac:dyDescent="0.15">
      <c r="B28" s="13"/>
      <c r="C28" s="17" t="s">
        <v>69</v>
      </c>
      <c r="D28" s="14" t="s">
        <v>256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251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6"/>
    </row>
    <row r="29" spans="2:50" ht="9.9499999999999993" customHeight="1" x14ac:dyDescent="0.15">
      <c r="B29" s="13"/>
      <c r="C29" s="14"/>
      <c r="D29" s="14" t="s">
        <v>257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65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6"/>
    </row>
    <row r="30" spans="2:50" ht="4.5" customHeight="1" x14ac:dyDescent="0.15">
      <c r="B30" s="1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6"/>
    </row>
    <row r="31" spans="2:50" ht="4.5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6"/>
    </row>
    <row r="32" spans="2:50" ht="9.9499999999999993" customHeight="1" x14ac:dyDescent="0.15">
      <c r="B32" s="13"/>
      <c r="C32" s="17" t="s">
        <v>70</v>
      </c>
      <c r="D32" s="14" t="s">
        <v>269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259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 t="s">
        <v>264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6"/>
    </row>
    <row r="33" spans="2:50" ht="9.75" customHeight="1" x14ac:dyDescent="0.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265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6"/>
    </row>
    <row r="34" spans="2:50" ht="4.5" customHeight="1" x14ac:dyDescent="0.15"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6"/>
    </row>
    <row r="35" spans="2:50" ht="4.5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6"/>
    </row>
    <row r="36" spans="2:50" ht="9.9499999999999993" customHeight="1" x14ac:dyDescent="0.15">
      <c r="B36" s="13"/>
      <c r="C36" s="17" t="s">
        <v>71</v>
      </c>
      <c r="D36" s="14" t="s">
        <v>258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 t="s">
        <v>243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6"/>
    </row>
    <row r="37" spans="2:50" ht="4.5" customHeight="1" x14ac:dyDescent="0.15"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6"/>
    </row>
    <row r="38" spans="2:50" ht="4.5" customHeight="1" x14ac:dyDescent="0.1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6"/>
    </row>
    <row r="39" spans="2:50" ht="9.9499999999999993" customHeight="1" x14ac:dyDescent="0.15">
      <c r="B39" s="13"/>
      <c r="C39" s="17" t="s">
        <v>72</v>
      </c>
      <c r="D39" s="14" t="s">
        <v>221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251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6"/>
    </row>
    <row r="40" spans="2:50" ht="4.5" customHeight="1" x14ac:dyDescent="0.15"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6"/>
    </row>
    <row r="41" spans="2:50" ht="4.5" customHeight="1" x14ac:dyDescent="0.1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6"/>
    </row>
    <row r="42" spans="2:50" ht="9.9499999999999993" customHeight="1" x14ac:dyDescent="0.15">
      <c r="B42" s="13"/>
      <c r="C42" s="17" t="s">
        <v>73</v>
      </c>
      <c r="D42" s="14" t="s">
        <v>260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487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 t="s">
        <v>273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6"/>
    </row>
    <row r="43" spans="2:50" ht="9.9499999999999993" customHeight="1" x14ac:dyDescent="0.1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277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 t="s">
        <v>274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6"/>
    </row>
    <row r="44" spans="2:50" ht="9.9499999999999993" customHeight="1" x14ac:dyDescent="0.1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 t="s">
        <v>483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 t="s">
        <v>275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6"/>
    </row>
    <row r="45" spans="2:50" ht="9.9499999999999993" customHeight="1" x14ac:dyDescent="0.1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278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6"/>
    </row>
    <row r="46" spans="2:50" ht="4.5" customHeight="1" x14ac:dyDescent="0.15"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6"/>
    </row>
    <row r="47" spans="2:50" ht="4.5" customHeight="1" x14ac:dyDescent="0.1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6"/>
    </row>
    <row r="48" spans="2:50" ht="9.9499999999999993" customHeight="1" x14ac:dyDescent="0.15">
      <c r="B48" s="13"/>
      <c r="C48" s="17" t="s">
        <v>116</v>
      </c>
      <c r="D48" s="14" t="s">
        <v>261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 t="s">
        <v>487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 t="s">
        <v>273</v>
      </c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6"/>
    </row>
    <row r="49" spans="2:50" ht="9.9499999999999993" customHeight="1" x14ac:dyDescent="0.1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277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 t="s">
        <v>274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6"/>
    </row>
    <row r="50" spans="2:50" ht="9.9499999999999993" customHeight="1" x14ac:dyDescent="0.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 t="s">
        <v>483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 t="s">
        <v>275</v>
      </c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6"/>
    </row>
    <row r="51" spans="2:50" ht="9.9499999999999993" customHeight="1" x14ac:dyDescent="0.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278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6"/>
    </row>
    <row r="52" spans="2:50" ht="4.5" customHeight="1" x14ac:dyDescent="0.15">
      <c r="B52" s="2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6"/>
    </row>
    <row r="53" spans="2:50" ht="4.5" customHeight="1" x14ac:dyDescent="0.1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6"/>
    </row>
    <row r="54" spans="2:50" ht="9.9499999999999993" customHeight="1" x14ac:dyDescent="0.15">
      <c r="B54" s="13"/>
      <c r="C54" s="17" t="s">
        <v>74</v>
      </c>
      <c r="D54" s="14" t="s">
        <v>262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 t="s">
        <v>276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6"/>
    </row>
    <row r="55" spans="2:50" ht="4.5" customHeight="1" x14ac:dyDescent="0.15">
      <c r="B55" s="1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6"/>
    </row>
    <row r="56" spans="2:50" ht="4.5" customHeight="1" x14ac:dyDescent="0.1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6"/>
    </row>
    <row r="57" spans="2:50" ht="9.9499999999999993" customHeight="1" x14ac:dyDescent="0.15">
      <c r="B57" s="13"/>
      <c r="C57" s="17" t="s">
        <v>75</v>
      </c>
      <c r="D57" s="14" t="s">
        <v>222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243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6"/>
    </row>
    <row r="58" spans="2:50" ht="4.5" customHeight="1" x14ac:dyDescent="0.15"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6"/>
    </row>
    <row r="59" spans="2:50" ht="4.5" customHeight="1" x14ac:dyDescent="0.1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6"/>
    </row>
    <row r="60" spans="2:50" ht="9.9499999999999993" customHeight="1" x14ac:dyDescent="0.15">
      <c r="B60" s="13"/>
      <c r="C60" s="17" t="s">
        <v>76</v>
      </c>
      <c r="D60" s="14" t="s">
        <v>404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279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6"/>
    </row>
    <row r="61" spans="2:50" ht="9.9499999999999993" customHeight="1" x14ac:dyDescent="0.1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488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6"/>
    </row>
    <row r="62" spans="2:50" ht="4.5" customHeight="1" x14ac:dyDescent="0.15"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6"/>
    </row>
    <row r="63" spans="2:50" ht="4.5" customHeight="1" x14ac:dyDescent="0.1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6"/>
    </row>
    <row r="64" spans="2:50" ht="9.9499999999999993" customHeight="1" x14ac:dyDescent="0.15">
      <c r="B64" s="13"/>
      <c r="C64" s="17" t="s">
        <v>77</v>
      </c>
      <c r="D64" s="14" t="s">
        <v>263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 t="s">
        <v>279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6"/>
    </row>
    <row r="65" spans="2:50" ht="9.9499999999999993" customHeight="1" x14ac:dyDescent="0.1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 t="s">
        <v>488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6"/>
    </row>
    <row r="66" spans="2:50" ht="4.5" customHeight="1" x14ac:dyDescent="0.15"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6"/>
    </row>
    <row r="67" spans="2:50" ht="4.5" customHeight="1" x14ac:dyDescent="0.1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6"/>
    </row>
    <row r="68" spans="2:50" ht="9.9499999999999993" customHeight="1" x14ac:dyDescent="0.15">
      <c r="B68" s="13"/>
      <c r="C68" s="17" t="s">
        <v>78</v>
      </c>
      <c r="D68" s="14" t="s">
        <v>405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 t="s">
        <v>489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 t="s">
        <v>463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6"/>
    </row>
    <row r="69" spans="2:50" ht="9.9499999999999993" customHeight="1" x14ac:dyDescent="0.15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280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6"/>
    </row>
    <row r="70" spans="2:50" ht="5.0999999999999996" customHeight="1" x14ac:dyDescent="0.1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5"/>
    </row>
    <row r="72" spans="2:50" s="4" customFormat="1" ht="9.9499999999999993" customHeight="1" x14ac:dyDescent="0.25">
      <c r="B72" s="5"/>
      <c r="C72" s="6" t="s">
        <v>236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7"/>
    </row>
    <row r="73" spans="2:50" s="4" customFormat="1" ht="4.5" customHeight="1" x14ac:dyDescent="0.25"/>
    <row r="74" spans="2:50" s="4" customFormat="1" ht="4.5" customHeight="1" x14ac:dyDescent="0.2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10"/>
    </row>
    <row r="75" spans="2:50" s="4" customFormat="1" ht="9.9499999999999993" customHeight="1" x14ac:dyDescent="0.25">
      <c r="B75" s="11"/>
      <c r="C75" s="12"/>
      <c r="D75" s="12" t="s">
        <v>239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 t="s">
        <v>240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 t="s">
        <v>241</v>
      </c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1"/>
    </row>
    <row r="76" spans="2:50" ht="5.0999999999999996" customHeight="1" x14ac:dyDescent="0.15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6"/>
    </row>
    <row r="77" spans="2:50" ht="9.9499999999999993" customHeight="1" x14ac:dyDescent="0.15">
      <c r="B77" s="13"/>
      <c r="C77" s="17" t="s">
        <v>63</v>
      </c>
      <c r="D77" s="14" t="s">
        <v>384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 t="s">
        <v>267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 t="s">
        <v>484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6"/>
    </row>
    <row r="78" spans="2:50" ht="4.5" customHeight="1" x14ac:dyDescent="0.15"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6"/>
    </row>
    <row r="79" spans="2:50" ht="4.5" customHeight="1" x14ac:dyDescent="0.1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6"/>
    </row>
    <row r="80" spans="2:50" ht="9.9499999999999993" customHeight="1" x14ac:dyDescent="0.15">
      <c r="B80" s="13"/>
      <c r="C80" s="17" t="s">
        <v>64</v>
      </c>
      <c r="D80" s="14" t="s">
        <v>268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 t="s">
        <v>281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6"/>
    </row>
    <row r="81" spans="2:50" ht="4.5" customHeight="1" x14ac:dyDescent="0.15">
      <c r="B81" s="1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6"/>
    </row>
    <row r="82" spans="2:50" ht="4.5" customHeight="1" x14ac:dyDescent="0.15"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6"/>
    </row>
    <row r="83" spans="2:50" ht="9.9499999999999993" customHeight="1" x14ac:dyDescent="0.15">
      <c r="B83" s="13"/>
      <c r="C83" s="17" t="s">
        <v>66</v>
      </c>
      <c r="D83" s="14" t="s">
        <v>270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281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6"/>
    </row>
    <row r="84" spans="2:50" ht="4.5" customHeight="1" x14ac:dyDescent="0.15">
      <c r="B84" s="1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6"/>
    </row>
    <row r="85" spans="2:50" ht="4.5" customHeight="1" x14ac:dyDescent="0.15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6"/>
    </row>
    <row r="86" spans="2:50" ht="9.9499999999999993" customHeight="1" x14ac:dyDescent="0.15">
      <c r="B86" s="13"/>
      <c r="C86" s="17" t="s">
        <v>67</v>
      </c>
      <c r="D86" s="14" t="s">
        <v>214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 t="s">
        <v>282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6"/>
    </row>
    <row r="87" spans="2:50" ht="9.9499999999999993" customHeight="1" x14ac:dyDescent="0.1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490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6"/>
    </row>
    <row r="88" spans="2:50" ht="4.5" customHeight="1" x14ac:dyDescent="0.15">
      <c r="B88" s="1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6"/>
    </row>
    <row r="89" spans="2:50" ht="4.5" customHeight="1" x14ac:dyDescent="0.1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6"/>
    </row>
    <row r="90" spans="2:50" ht="9.9499999999999993" customHeight="1" x14ac:dyDescent="0.15">
      <c r="B90" s="13"/>
      <c r="C90" s="17" t="s">
        <v>68</v>
      </c>
      <c r="D90" s="14" t="s">
        <v>271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488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 t="s">
        <v>283</v>
      </c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6"/>
    </row>
    <row r="91" spans="2:50" ht="9.9499999999999993" customHeight="1" x14ac:dyDescent="0.15">
      <c r="B91" s="13"/>
      <c r="C91" s="1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 t="s">
        <v>284</v>
      </c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6"/>
    </row>
    <row r="92" spans="2:50" ht="5.0999999999999996" customHeight="1" x14ac:dyDescent="0.15">
      <c r="B92" s="23"/>
      <c r="C92" s="38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5"/>
    </row>
    <row r="94" spans="2:50" s="4" customFormat="1" ht="9.9499999999999993" customHeight="1" x14ac:dyDescent="0.25">
      <c r="B94" s="5"/>
      <c r="C94" s="6" t="s">
        <v>237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7"/>
    </row>
    <row r="95" spans="2:50" s="4" customFormat="1" ht="4.5" customHeight="1" x14ac:dyDescent="0.25"/>
    <row r="96" spans="2:50" s="30" customFormat="1" ht="4.5" customHeight="1" x14ac:dyDescent="0.2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</row>
    <row r="97" spans="2:50" s="14" customFormat="1" ht="9.9499999999999993" customHeight="1" x14ac:dyDescent="0.15">
      <c r="B97" s="34"/>
      <c r="C97" s="137" t="s">
        <v>285</v>
      </c>
      <c r="S97" s="14" t="s">
        <v>523</v>
      </c>
      <c r="AH97" s="14" t="s">
        <v>525</v>
      </c>
      <c r="AX97" s="35"/>
    </row>
    <row r="98" spans="2:50" s="14" customFormat="1" ht="9.9499999999999993" customHeight="1" x14ac:dyDescent="0.15">
      <c r="B98" s="34"/>
      <c r="C98" s="138" t="s">
        <v>526</v>
      </c>
      <c r="AH98" s="14" t="s">
        <v>527</v>
      </c>
      <c r="AX98" s="35"/>
    </row>
    <row r="99" spans="2:50" s="14" customFormat="1" ht="9.9499999999999993" customHeight="1" x14ac:dyDescent="0.15">
      <c r="B99" s="34"/>
      <c r="C99" s="138" t="s">
        <v>524</v>
      </c>
      <c r="AH99" s="14" t="s">
        <v>528</v>
      </c>
      <c r="AX99" s="35"/>
    </row>
    <row r="100" spans="2:50" s="14" customFormat="1" ht="4.5" customHeight="1" x14ac:dyDescent="0.15">
      <c r="B100" s="34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35"/>
    </row>
    <row r="101" spans="2:50" s="14" customFormat="1" ht="4.5" customHeight="1" x14ac:dyDescent="0.15">
      <c r="B101" s="34"/>
      <c r="AX101" s="35"/>
    </row>
    <row r="102" spans="2:50" s="14" customFormat="1" ht="9.9499999999999993" customHeight="1" x14ac:dyDescent="0.15">
      <c r="B102" s="34"/>
      <c r="C102" s="14" t="s">
        <v>286</v>
      </c>
      <c r="S102" s="14" t="s">
        <v>287</v>
      </c>
      <c r="AH102" s="14" t="s">
        <v>288</v>
      </c>
      <c r="AX102" s="35"/>
    </row>
    <row r="103" spans="2:50" s="14" customFormat="1" ht="4.5" customHeight="1" x14ac:dyDescent="0.15">
      <c r="B103" s="3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37"/>
    </row>
  </sheetData>
  <sheetProtection algorithmName="SHA-512" hashValue="2BLXndSKQuBV5Xb4EAvCGGaiX87fSvgVbrMgeIM+yGLtEBfK2cWLN+vZsc3F9GPD7djdgGe+GQUZg5wvTl88Xw==" saltValue="NhZpIQvi5uiiL6Bao7CrLw==" spinCount="100000" sheet="1" objects="1" scenarios="1"/>
  <pageMargins left="0.9055118110236221" right="0.51181102362204722" top="0.8858267716535434" bottom="0.49212598425196852" header="0.15748031496062992" footer="0.15748031496062992"/>
  <pageSetup paperSize="9" orientation="portrait" r:id="rId1"/>
  <headerFooter>
    <oddHeader>&amp;R&amp;G</oddHeader>
    <oddFooter>&amp;L&amp;"Arial,Standard"&amp;5&amp;F / Version 2019&amp;R&amp;"Arial,Standard"&amp;5Seite &amp;P</oddFooter>
  </headerFooter>
  <ignoredErrors>
    <ignoredError sqref="C15:C22 C23:C33 C34:C45 C52:C68 C46:C48 C9 C77 C49:C5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AY79"/>
  <sheetViews>
    <sheetView zoomScale="160" zoomScaleNormal="160" workbookViewId="0">
      <selection activeCell="C15" sqref="C15:L15"/>
    </sheetView>
  </sheetViews>
  <sheetFormatPr baseColWidth="10" defaultColWidth="0" defaultRowHeight="9.9499999999999993" customHeight="1" x14ac:dyDescent="0.15"/>
  <cols>
    <col min="1" max="2" width="0.85546875" style="15" customWidth="1"/>
    <col min="3" max="3" width="2.5703125" style="15" customWidth="1"/>
    <col min="4" max="49" width="1.7109375" style="15" customWidth="1"/>
    <col min="50" max="51" width="0.85546875" style="15" customWidth="1"/>
    <col min="52" max="16384" width="1.7109375" style="15" hidden="1"/>
  </cols>
  <sheetData>
    <row r="1" spans="2:50" s="1" customFormat="1" ht="20.25" x14ac:dyDescent="0.25">
      <c r="B1" s="1" t="s">
        <v>193</v>
      </c>
    </row>
    <row r="4" spans="2:50" s="4" customFormat="1" ht="9.9499999999999993" customHeight="1" x14ac:dyDescent="0.25">
      <c r="B4" s="5"/>
      <c r="C4" s="6" t="s">
        <v>195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2:50" s="4" customFormat="1" ht="5.0999999999999996" customHeight="1" x14ac:dyDescent="0.25"/>
    <row r="6" spans="2:50" s="4" customFormat="1" ht="5.0999999999999996" customHeigh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</row>
    <row r="7" spans="2:50" ht="9.9499999999999993" customHeight="1" x14ac:dyDescent="0.15">
      <c r="B7" s="13"/>
      <c r="C7" s="17" t="s">
        <v>297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6"/>
    </row>
    <row r="8" spans="2:50" ht="5.0999999999999996" customHeight="1" x14ac:dyDescent="0.1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5"/>
    </row>
    <row r="10" spans="2:50" s="4" customFormat="1" ht="9.9499999999999993" customHeight="1" x14ac:dyDescent="0.25">
      <c r="B10" s="5"/>
      <c r="C10" s="6" t="s">
        <v>196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</row>
    <row r="11" spans="2:50" s="4" customFormat="1" ht="5.0999999999999996" customHeight="1" x14ac:dyDescent="0.25"/>
    <row r="12" spans="2:50" s="4" customFormat="1" ht="5.0999999999999996" customHeight="1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</row>
    <row r="13" spans="2:50" s="4" customFormat="1" ht="9.9499999999999993" customHeight="1" x14ac:dyDescent="0.25">
      <c r="B13" s="11"/>
      <c r="C13" s="12" t="s">
        <v>197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 t="s">
        <v>198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1"/>
    </row>
    <row r="14" spans="2:50" ht="5.0999999999999996" customHeight="1" x14ac:dyDescent="0.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6"/>
    </row>
    <row r="15" spans="2:50" s="14" customFormat="1" ht="9.9499999999999993" customHeight="1" x14ac:dyDescent="0.15">
      <c r="B15" s="13"/>
      <c r="C15" s="220" t="s">
        <v>199</v>
      </c>
      <c r="D15" s="220"/>
      <c r="E15" s="220"/>
      <c r="F15" s="220"/>
      <c r="G15" s="220"/>
      <c r="H15" s="220"/>
      <c r="I15" s="220"/>
      <c r="J15" s="220"/>
      <c r="K15" s="220"/>
      <c r="L15" s="220"/>
      <c r="N15" s="26"/>
      <c r="O15" s="26"/>
      <c r="P15" s="26" t="s">
        <v>201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16"/>
    </row>
    <row r="16" spans="2:50" s="14" customFormat="1" ht="5.0999999999999996" customHeight="1" x14ac:dyDescent="0.15">
      <c r="B16" s="1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6"/>
    </row>
    <row r="17" spans="2:50" s="14" customFormat="1" ht="5.0999999999999996" customHeight="1" x14ac:dyDescent="0.15">
      <c r="B17" s="13"/>
      <c r="AX17" s="16"/>
    </row>
    <row r="18" spans="2:50" ht="9.9499999999999993" customHeight="1" x14ac:dyDescent="0.15">
      <c r="B18" s="13"/>
      <c r="C18" s="14" t="s">
        <v>200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 t="s">
        <v>202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6"/>
    </row>
    <row r="19" spans="2:50" ht="5.0999999999999996" customHeight="1" x14ac:dyDescent="0.15"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6"/>
    </row>
    <row r="20" spans="2:50" ht="5.0999999999999996" customHeight="1" x14ac:dyDescent="0.15">
      <c r="B20" s="13"/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6"/>
    </row>
    <row r="21" spans="2:50" ht="9.9499999999999993" customHeight="1" x14ac:dyDescent="0.15">
      <c r="B21" s="13"/>
      <c r="C21" s="17" t="s">
        <v>203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 t="s">
        <v>204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6"/>
    </row>
    <row r="22" spans="2:50" ht="5.0999999999999996" customHeight="1" x14ac:dyDescent="0.15"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6"/>
    </row>
    <row r="23" spans="2:50" ht="5.0999999999999996" customHeight="1" x14ac:dyDescent="0.1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6"/>
    </row>
    <row r="24" spans="2:50" ht="9.9499999999999993" customHeight="1" x14ac:dyDescent="0.15">
      <c r="B24" s="13"/>
      <c r="C24" s="14" t="s">
        <v>255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 t="s">
        <v>205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6"/>
    </row>
    <row r="25" spans="2:50" ht="5.0999999999999996" customHeight="1" x14ac:dyDescent="0.15"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6"/>
    </row>
    <row r="26" spans="2:50" ht="5.0999999999999996" customHeight="1" x14ac:dyDescent="0.1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6"/>
    </row>
    <row r="27" spans="2:50" ht="9.9499999999999993" customHeight="1" x14ac:dyDescent="0.15">
      <c r="B27" s="13"/>
      <c r="C27" s="14" t="s">
        <v>206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 t="s">
        <v>207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6"/>
    </row>
    <row r="28" spans="2:50" ht="5.0999999999999996" customHeight="1" x14ac:dyDescent="0.15"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6"/>
    </row>
    <row r="29" spans="2:50" ht="5.0999999999999996" customHeight="1" x14ac:dyDescent="0.1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6"/>
    </row>
    <row r="30" spans="2:50" ht="9.9499999999999993" customHeight="1" x14ac:dyDescent="0.15">
      <c r="B30" s="13"/>
      <c r="C30" s="14" t="s">
        <v>269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 t="s">
        <v>220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6"/>
    </row>
    <row r="31" spans="2:50" ht="5.0999999999999996" customHeight="1" x14ac:dyDescent="0.15">
      <c r="B31" s="1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6"/>
    </row>
    <row r="32" spans="2:50" ht="5.0999999999999996" customHeight="1" x14ac:dyDescent="0.15">
      <c r="B32" s="13"/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6"/>
    </row>
    <row r="33" spans="2:50" ht="9.9499999999999993" customHeight="1" x14ac:dyDescent="0.15">
      <c r="B33" s="13"/>
      <c r="C33" s="14" t="s">
        <v>464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 t="s">
        <v>229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6"/>
    </row>
    <row r="34" spans="2:50" ht="5.0999999999999996" customHeight="1" x14ac:dyDescent="0.15"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6"/>
    </row>
    <row r="35" spans="2:50" ht="5.0999999999999996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6"/>
    </row>
    <row r="36" spans="2:50" ht="9.9499999999999993" customHeight="1" x14ac:dyDescent="0.15">
      <c r="B36" s="13"/>
      <c r="C36" s="14" t="s">
        <v>221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 t="s">
        <v>486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6"/>
    </row>
    <row r="37" spans="2:50" ht="5.0999999999999996" customHeight="1" x14ac:dyDescent="0.15"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6"/>
    </row>
    <row r="38" spans="2:50" ht="5.0999999999999996" customHeight="1" x14ac:dyDescent="0.15">
      <c r="B38" s="13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6"/>
    </row>
    <row r="39" spans="2:50" ht="9.9499999999999993" customHeight="1" x14ac:dyDescent="0.15">
      <c r="B39" s="13"/>
      <c r="C39" s="14" t="s">
        <v>260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 t="s">
        <v>208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6"/>
    </row>
    <row r="40" spans="2:50" ht="5.0999999999999996" customHeight="1" x14ac:dyDescent="0.15"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6"/>
    </row>
    <row r="41" spans="2:50" ht="5.0999999999999996" customHeight="1" x14ac:dyDescent="0.1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6"/>
    </row>
    <row r="42" spans="2:50" ht="9.9499999999999993" customHeight="1" x14ac:dyDescent="0.15">
      <c r="B42" s="13"/>
      <c r="C42" s="14" t="s">
        <v>209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 t="s">
        <v>210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6"/>
    </row>
    <row r="43" spans="2:50" ht="5.0999999999999996" customHeight="1" x14ac:dyDescent="0.15"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6"/>
    </row>
    <row r="44" spans="2:50" ht="5.0999999999999996" customHeight="1" x14ac:dyDescent="0.1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6"/>
    </row>
    <row r="45" spans="2:50" ht="9.9499999999999993" customHeight="1" x14ac:dyDescent="0.15">
      <c r="B45" s="13"/>
      <c r="C45" s="14" t="s">
        <v>222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 t="s">
        <v>223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6"/>
    </row>
    <row r="46" spans="2:50" ht="5.0999999999999996" customHeight="1" x14ac:dyDescent="0.15"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6"/>
    </row>
    <row r="47" spans="2:50" ht="5.0999999999999996" customHeight="1" x14ac:dyDescent="0.1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6"/>
    </row>
    <row r="48" spans="2:50" ht="9.9499999999999993" customHeight="1" x14ac:dyDescent="0.15">
      <c r="B48" s="13"/>
      <c r="C48" s="14" t="s">
        <v>485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 t="s">
        <v>224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6"/>
    </row>
    <row r="49" spans="2:50" ht="5.0999999999999996" customHeight="1" x14ac:dyDescent="0.15"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6"/>
    </row>
    <row r="50" spans="2:50" ht="5.0999999999999996" customHeight="1" x14ac:dyDescent="0.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6"/>
    </row>
    <row r="51" spans="2:50" ht="9.9499999999999993" customHeight="1" x14ac:dyDescent="0.15">
      <c r="B51" s="13"/>
      <c r="C51" s="14" t="s">
        <v>225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 t="s">
        <v>224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6"/>
    </row>
    <row r="52" spans="2:50" ht="5.0999999999999996" customHeight="1" x14ac:dyDescent="0.15"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6"/>
    </row>
    <row r="53" spans="2:50" ht="5.0999999999999996" customHeight="1" x14ac:dyDescent="0.1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6"/>
    </row>
    <row r="54" spans="2:50" ht="9.9499999999999993" customHeight="1" x14ac:dyDescent="0.15">
      <c r="B54" s="13"/>
      <c r="C54" s="14" t="s">
        <v>226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 t="s">
        <v>227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6"/>
    </row>
    <row r="55" spans="2:50" ht="5.0999999999999996" customHeight="1" x14ac:dyDescent="0.15">
      <c r="B55" s="1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6"/>
    </row>
    <row r="56" spans="2:50" ht="5.0999999999999996" customHeight="1" x14ac:dyDescent="0.1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6"/>
    </row>
    <row r="57" spans="2:50" ht="9.9499999999999993" customHeight="1" x14ac:dyDescent="0.15">
      <c r="B57" s="13"/>
      <c r="C57" s="14" t="s">
        <v>270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 t="s">
        <v>228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6"/>
    </row>
    <row r="58" spans="2:50" ht="5.0999999999999996" customHeight="1" x14ac:dyDescent="0.15"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6"/>
    </row>
    <row r="59" spans="2:50" ht="5.0999999999999996" customHeight="1" x14ac:dyDescent="0.1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6"/>
    </row>
    <row r="60" spans="2:50" ht="9.9499999999999993" customHeight="1" x14ac:dyDescent="0.15">
      <c r="B60" s="13"/>
      <c r="C60" s="17" t="s">
        <v>214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 t="s">
        <v>211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6"/>
    </row>
    <row r="61" spans="2:50" ht="5.0999999999999996" customHeight="1" x14ac:dyDescent="0.15"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6"/>
    </row>
    <row r="62" spans="2:50" ht="5.0999999999999996" customHeight="1" x14ac:dyDescent="0.1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6"/>
    </row>
    <row r="63" spans="2:50" ht="9.9499999999999993" customHeight="1" x14ac:dyDescent="0.15">
      <c r="B63" s="13"/>
      <c r="C63" s="17" t="s">
        <v>212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 t="s">
        <v>213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6"/>
    </row>
    <row r="64" spans="2:50" ht="5.0999999999999996" customHeight="1" x14ac:dyDescent="0.15"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6"/>
    </row>
    <row r="65" spans="2:50" ht="5.0999999999999996" customHeight="1" x14ac:dyDescent="0.1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6"/>
    </row>
    <row r="66" spans="2:50" ht="9.9499999999999993" customHeight="1" x14ac:dyDescent="0.15">
      <c r="B66" s="13"/>
      <c r="C66" s="17" t="s">
        <v>215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 t="s">
        <v>230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6"/>
    </row>
    <row r="67" spans="2:50" ht="5.0999999999999996" customHeight="1" x14ac:dyDescent="0.15"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6"/>
    </row>
    <row r="68" spans="2:50" ht="5.0999999999999996" customHeight="1" x14ac:dyDescent="0.15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6"/>
    </row>
    <row r="69" spans="2:50" ht="9.9499999999999993" customHeight="1" x14ac:dyDescent="0.15">
      <c r="B69" s="13"/>
      <c r="C69" s="14" t="s">
        <v>216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 t="s">
        <v>217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6"/>
    </row>
    <row r="70" spans="2:50" ht="5.0999999999999996" customHeight="1" x14ac:dyDescent="0.15"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6"/>
    </row>
    <row r="71" spans="2:50" ht="5.0999999999999996" customHeight="1" x14ac:dyDescent="0.1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6"/>
    </row>
    <row r="72" spans="2:50" ht="9.9499999999999993" customHeight="1" x14ac:dyDescent="0.15">
      <c r="B72" s="13"/>
      <c r="C72" s="14" t="s">
        <v>231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 t="s">
        <v>232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6"/>
    </row>
    <row r="73" spans="2:50" ht="5.0999999999999996" customHeight="1" x14ac:dyDescent="0.15"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6"/>
    </row>
    <row r="74" spans="2:50" ht="5.0999999999999996" customHeight="1" x14ac:dyDescent="0.15">
      <c r="B74" s="13"/>
      <c r="C74" s="1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6"/>
    </row>
    <row r="75" spans="2:50" ht="9.9499999999999993" customHeight="1" x14ac:dyDescent="0.15">
      <c r="B75" s="13"/>
      <c r="C75" s="14" t="s">
        <v>233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 t="s">
        <v>234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6"/>
    </row>
    <row r="76" spans="2:50" ht="5.0999999999999996" customHeight="1" x14ac:dyDescent="0.15"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6"/>
    </row>
    <row r="77" spans="2:50" ht="5.0999999999999996" customHeight="1" x14ac:dyDescent="0.15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6"/>
    </row>
    <row r="78" spans="2:50" ht="9.9499999999999993" customHeight="1" x14ac:dyDescent="0.15">
      <c r="B78" s="13"/>
      <c r="C78" s="14" t="s">
        <v>218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 t="s">
        <v>219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6"/>
    </row>
    <row r="79" spans="2:50" ht="5.0999999999999996" customHeight="1" x14ac:dyDescent="0.1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5"/>
    </row>
  </sheetData>
  <sheetProtection algorithmName="SHA-512" hashValue="VZHSaq2ZYwErlxkJmVd3qh2OHizVAzmr3/7CxZ2OqDT6CSmhKV44nP7oBSToGu6XE3xRiMLo/t4a5XSGk/ZWSA==" saltValue="pNh6+MeafGt5VjQMcWlT0g==" spinCount="100000" sheet="1" objects="1" scenarios="1"/>
  <mergeCells count="1">
    <mergeCell ref="C15:L15"/>
  </mergeCells>
  <pageMargins left="0.9055118110236221" right="0.51181102362204722" top="0.98425196850393704" bottom="0.59055118110236227" header="0.15748031496062992" footer="0.15748031496062992"/>
  <pageSetup paperSize="9" orientation="portrait" r:id="rId1"/>
  <headerFooter>
    <oddHeader>&amp;R&amp;G</oddHeader>
    <oddFooter>&amp;L&amp;"Arial,Normal"&amp;5&amp;F / Version 2019&amp;R&amp;"Arial,Normal"&amp;5&amp;P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Q126"/>
  <sheetViews>
    <sheetView topLeftCell="A13" workbookViewId="0">
      <selection activeCell="F41" sqref="F41"/>
    </sheetView>
  </sheetViews>
  <sheetFormatPr baseColWidth="10" defaultColWidth="11.42578125" defaultRowHeight="12.95" customHeight="1" x14ac:dyDescent="0.25"/>
  <cols>
    <col min="1" max="1" width="35.28515625" style="39" customWidth="1"/>
    <col min="2" max="3" width="11.42578125" style="40" customWidth="1"/>
    <col min="4" max="4" width="12.42578125" style="40" customWidth="1"/>
    <col min="5" max="7" width="11.42578125" style="40" customWidth="1"/>
    <col min="8" max="9" width="11.42578125" style="39" customWidth="1"/>
    <col min="10" max="11" width="13.140625" style="111" customWidth="1"/>
    <col min="12" max="16384" width="11.42578125" style="39"/>
  </cols>
  <sheetData>
    <row r="1" spans="1:11" ht="12.95" customHeight="1" x14ac:dyDescent="0.25">
      <c r="D1" s="40" t="s">
        <v>65</v>
      </c>
      <c r="H1" s="40"/>
      <c r="I1" s="40"/>
    </row>
    <row r="2" spans="1:11" ht="12.95" customHeight="1" x14ac:dyDescent="0.25">
      <c r="B2" s="41" t="s">
        <v>129</v>
      </c>
      <c r="C2" s="44" t="s">
        <v>134</v>
      </c>
      <c r="D2" s="106" t="s">
        <v>135</v>
      </c>
      <c r="E2" s="41" t="s">
        <v>136</v>
      </c>
      <c r="F2" s="40" t="s">
        <v>137</v>
      </c>
      <c r="G2" s="42"/>
      <c r="H2" s="40"/>
      <c r="J2" s="111" t="s">
        <v>138</v>
      </c>
      <c r="K2" s="111" t="s">
        <v>62</v>
      </c>
    </row>
    <row r="3" spans="1:11" ht="12.95" customHeight="1" x14ac:dyDescent="0.25">
      <c r="A3" s="39" t="s">
        <v>130</v>
      </c>
      <c r="B3" s="41">
        <f>Inventaire!C147</f>
        <v>0</v>
      </c>
      <c r="C3" s="41">
        <f>IF(B3="","",B3)</f>
        <v>0</v>
      </c>
      <c r="D3" s="106">
        <f>IF(Inventaire!K147="betreute Person",0,(IF(B3="",0,B3)))</f>
        <v>0</v>
      </c>
      <c r="E3" s="41"/>
      <c r="F3" s="40">
        <f>Inventaire!AO144</f>
        <v>0</v>
      </c>
      <c r="G3" s="42">
        <f>IF(F3=0,0,1)</f>
        <v>0</v>
      </c>
      <c r="H3" s="40"/>
      <c r="J3" s="111">
        <f>IF(F3="Oui",D3,0)</f>
        <v>0</v>
      </c>
      <c r="K3" s="111" t="str">
        <f>IF(J3=D3,"","Eingabe korrekt?")</f>
        <v/>
      </c>
    </row>
    <row r="4" spans="1:11" ht="12.95" customHeight="1" x14ac:dyDescent="0.25">
      <c r="A4" s="39" t="s">
        <v>131</v>
      </c>
      <c r="B4" s="106" t="str">
        <f>Inventaire!AE152</f>
        <v/>
      </c>
      <c r="C4" s="41" t="str">
        <f>IF(B4="","",B4)</f>
        <v/>
      </c>
      <c r="D4" s="106">
        <f>IF(Inventaire!AM152="betreute Person",0,(IF(B4="",0,B4)))</f>
        <v>0</v>
      </c>
      <c r="E4" s="41"/>
      <c r="F4" s="40">
        <f>Inventaire!AO149</f>
        <v>0</v>
      </c>
      <c r="G4" s="42">
        <f>IF(F4=0,0,1)</f>
        <v>0</v>
      </c>
      <c r="H4" s="40"/>
      <c r="J4" s="111">
        <f>IF(F4="Oui",D4,0)</f>
        <v>0</v>
      </c>
      <c r="K4" s="111" t="str">
        <f>IF(K3="",(IF(J4=D4,"","Eingabe korrekt?")),"")</f>
        <v/>
      </c>
    </row>
    <row r="5" spans="1:11" ht="12.95" customHeight="1" x14ac:dyDescent="0.25">
      <c r="A5" s="39" t="s">
        <v>132</v>
      </c>
      <c r="B5" s="41" t="str">
        <f>Compléments!AE23</f>
        <v/>
      </c>
      <c r="C5" s="41" t="str">
        <f>IF(B5="","",B5)</f>
        <v/>
      </c>
      <c r="D5" s="106">
        <f>IF(Compléments!AM23="betreute Person",0,(IF(B5="",0,B5)))</f>
        <v>0</v>
      </c>
      <c r="E5" s="41"/>
      <c r="F5" s="40">
        <f>IF(D5=0,0,"ja")</f>
        <v>0</v>
      </c>
      <c r="G5" s="42">
        <f>IF(F5=0,0,1)</f>
        <v>0</v>
      </c>
      <c r="H5" s="40"/>
    </row>
    <row r="6" spans="1:11" ht="12.95" customHeight="1" x14ac:dyDescent="0.25">
      <c r="A6" s="39" t="s">
        <v>133</v>
      </c>
      <c r="B6" s="41" t="str">
        <f>Compléments!AE24</f>
        <v/>
      </c>
      <c r="C6" s="41" t="str">
        <f>IF(B6="","",B6)</f>
        <v/>
      </c>
      <c r="D6" s="106">
        <f>IF(Compléments!AM24="betreute Person",0,(IF(B6="",0,B6)))</f>
        <v>0</v>
      </c>
      <c r="E6" s="41" t="str">
        <f>IF(SUM(G3:G6)=0,"",SUM(D3:D6))</f>
        <v/>
      </c>
      <c r="F6" s="40">
        <f>IF(D6=0,0,"ja")</f>
        <v>0</v>
      </c>
      <c r="G6" s="42">
        <f>IF(F6=0,0,1)</f>
        <v>0</v>
      </c>
      <c r="H6" s="40"/>
    </row>
    <row r="7" spans="1:11" ht="12.95" customHeight="1" x14ac:dyDescent="0.25">
      <c r="D7" s="41"/>
      <c r="E7" s="41"/>
      <c r="G7" s="42"/>
      <c r="H7" s="40"/>
    </row>
    <row r="8" spans="1:11" ht="12.95" customHeight="1" x14ac:dyDescent="0.25">
      <c r="D8" s="41"/>
      <c r="E8" s="41"/>
      <c r="G8" s="42"/>
      <c r="H8" s="40"/>
    </row>
    <row r="9" spans="1:11" ht="12.95" customHeight="1" x14ac:dyDescent="0.25">
      <c r="D9" s="41"/>
      <c r="E9" s="41"/>
      <c r="G9" s="42"/>
      <c r="H9" s="40"/>
    </row>
    <row r="10" spans="1:11" ht="12.95" customHeight="1" x14ac:dyDescent="0.25">
      <c r="D10" s="41"/>
      <c r="E10" s="41"/>
      <c r="G10" s="42"/>
      <c r="H10" s="40"/>
    </row>
    <row r="11" spans="1:11" ht="12.95" customHeight="1" x14ac:dyDescent="0.25">
      <c r="D11" s="41"/>
      <c r="E11" s="41"/>
      <c r="G11" s="42"/>
      <c r="H11" s="40"/>
    </row>
    <row r="12" spans="1:11" ht="12.95" customHeight="1" x14ac:dyDescent="0.25">
      <c r="D12" s="41"/>
      <c r="E12" s="41"/>
      <c r="G12" s="42"/>
      <c r="H12" s="40"/>
    </row>
    <row r="13" spans="1:11" ht="12.95" customHeight="1" x14ac:dyDescent="0.25">
      <c r="D13" s="41"/>
      <c r="E13" s="41"/>
      <c r="G13" s="42"/>
      <c r="H13" s="40"/>
    </row>
    <row r="14" spans="1:11" ht="12.95" customHeight="1" x14ac:dyDescent="0.25">
      <c r="D14" s="41"/>
      <c r="E14" s="41"/>
      <c r="G14" s="42"/>
      <c r="H14" s="40"/>
    </row>
    <row r="15" spans="1:11" ht="12.95" customHeight="1" x14ac:dyDescent="0.25">
      <c r="D15" s="41"/>
      <c r="E15" s="41"/>
      <c r="G15" s="42"/>
      <c r="H15" s="40"/>
    </row>
    <row r="16" spans="1:11" ht="12.95" customHeight="1" x14ac:dyDescent="0.25">
      <c r="D16" s="41"/>
      <c r="E16" s="41"/>
      <c r="G16" s="42"/>
      <c r="H16" s="40"/>
    </row>
    <row r="17" spans="1:15" ht="12.95" customHeight="1" x14ac:dyDescent="0.25">
      <c r="D17" s="41"/>
      <c r="E17" s="41"/>
      <c r="G17" s="42"/>
      <c r="H17" s="40"/>
    </row>
    <row r="18" spans="1:15" s="107" customFormat="1" ht="12.95" customHeight="1" x14ac:dyDescent="0.25">
      <c r="B18" s="108"/>
      <c r="C18" s="109"/>
      <c r="D18" s="109"/>
      <c r="E18" s="109"/>
      <c r="F18" s="108"/>
      <c r="G18" s="110"/>
      <c r="H18" s="109"/>
      <c r="J18" s="112"/>
      <c r="K18" s="112"/>
    </row>
    <row r="19" spans="1:15" ht="12.95" customHeight="1" x14ac:dyDescent="0.25">
      <c r="A19" s="39" t="s">
        <v>46</v>
      </c>
      <c r="B19" s="41">
        <f>Inventaire!AQ161+Inventaire!AQ162+Inventaire!AQ163+Inventaire!AQ164</f>
        <v>0</v>
      </c>
      <c r="C19" s="41">
        <f>Compléments!AQ31+Compléments!AQ32+Compléments!AQ33+Compléments!AQ34</f>
        <v>0</v>
      </c>
      <c r="D19" s="41">
        <f>IF(Inventaire!AQ169="# 1",Inventaire!AQ161,IF(Inventaire!AQ169="# 2",Inventaire!AQ162,IF(Inventaire!AQ169="# 3",Inventaire!AQ163,IF(Inventaire!AQ169="# 4",Inventaire!AQ164,IF(Inventaire!AQ169="keines",0,0)))))</f>
        <v>0</v>
      </c>
      <c r="E19" s="41">
        <f>B19+C19-D19</f>
        <v>0</v>
      </c>
      <c r="F19" s="40">
        <f>Inventaire!AO158</f>
        <v>0</v>
      </c>
      <c r="G19" s="42" t="str">
        <f t="shared" ref="G19:G25" si="0">IF(F19=0,"",E19)</f>
        <v/>
      </c>
      <c r="H19" s="40"/>
      <c r="J19" s="111">
        <f>IF(F19="Oui",E19,0)</f>
        <v>0</v>
      </c>
      <c r="K19" s="111" t="str">
        <f t="shared" ref="K19:K26" si="1">IF(J19=E19,"","Eingabe korrekt?")</f>
        <v/>
      </c>
    </row>
    <row r="20" spans="1:15" ht="12.95" customHeight="1" x14ac:dyDescent="0.25">
      <c r="A20" s="39" t="s">
        <v>47</v>
      </c>
      <c r="B20" s="41">
        <f>Inventaire!AQ178+Inventaire!AQ179+Inventaire!AQ180+Inventaire!AQ181</f>
        <v>0</v>
      </c>
      <c r="C20" s="41">
        <f>Compléments!AQ41+Compléments!AQ42+Compléments!AQ43+Compléments!AQ44</f>
        <v>0</v>
      </c>
      <c r="D20" s="41"/>
      <c r="E20" s="41">
        <f t="shared" ref="E20:E39" si="2">B20+C20-D20</f>
        <v>0</v>
      </c>
      <c r="F20" s="40">
        <f>Inventaire!AO175</f>
        <v>0</v>
      </c>
      <c r="G20" s="42" t="str">
        <f t="shared" si="0"/>
        <v/>
      </c>
      <c r="H20" s="43" t="str">
        <f>IF(Inventaire!AO158="","",prl!G19+prl!G20)</f>
        <v/>
      </c>
      <c r="I20" s="40"/>
      <c r="J20" s="111">
        <f>IF(F20="Oui",E20,0)</f>
        <v>0</v>
      </c>
      <c r="K20" s="111" t="str">
        <f t="shared" si="1"/>
        <v/>
      </c>
    </row>
    <row r="21" spans="1:15" ht="12.95" customHeight="1" x14ac:dyDescent="0.25">
      <c r="A21" s="39" t="s">
        <v>48</v>
      </c>
      <c r="B21" s="41">
        <f>Inventaire!AQ190+Inventaire!AQ191+Inventaire!AQ192+Inventaire!AQ193</f>
        <v>0</v>
      </c>
      <c r="C21" s="41">
        <f>Compléments!AQ51+Compléments!AQ52+Compléments!AQ53+Compléments!AQ54</f>
        <v>0</v>
      </c>
      <c r="D21" s="41"/>
      <c r="E21" s="41">
        <f t="shared" si="2"/>
        <v>0</v>
      </c>
      <c r="F21" s="40">
        <f>Inventaire!AO187</f>
        <v>0</v>
      </c>
      <c r="G21" s="42" t="str">
        <f t="shared" si="0"/>
        <v/>
      </c>
      <c r="H21" s="40"/>
      <c r="I21" s="40"/>
      <c r="J21" s="111">
        <f>IF(F21="Oui",E21,0)</f>
        <v>0</v>
      </c>
      <c r="K21" s="111" t="str">
        <f t="shared" si="1"/>
        <v/>
      </c>
    </row>
    <row r="22" spans="1:15" ht="12.95" customHeight="1" x14ac:dyDescent="0.25">
      <c r="A22" s="39" t="s">
        <v>49</v>
      </c>
      <c r="B22" s="41" t="str">
        <f>IF(SUM(C104:C111)=0,"",SUM(C104:C111))</f>
        <v/>
      </c>
      <c r="C22" s="41"/>
      <c r="D22" s="41"/>
      <c r="E22" s="41" t="str">
        <f>B22</f>
        <v/>
      </c>
      <c r="F22" s="40">
        <f>Inventaire!AO199</f>
        <v>0</v>
      </c>
      <c r="G22" s="42" t="str">
        <f>IF(F22="Non",0,E22)</f>
        <v/>
      </c>
      <c r="H22" s="40"/>
      <c r="I22" s="40"/>
      <c r="J22" s="111" t="str">
        <f>IF(F22="Oui",E22,"")</f>
        <v/>
      </c>
      <c r="K22" s="111" t="str">
        <f t="shared" si="1"/>
        <v/>
      </c>
    </row>
    <row r="23" spans="1:15" ht="12.95" customHeight="1" x14ac:dyDescent="0.25">
      <c r="A23" s="39" t="s">
        <v>50</v>
      </c>
      <c r="B23" s="41" t="str">
        <f>IF(SUM(C113:C116)=0,"",SUM(C113:C116))</f>
        <v/>
      </c>
      <c r="C23" s="41"/>
      <c r="D23" s="41"/>
      <c r="E23" s="41" t="str">
        <f>B23</f>
        <v/>
      </c>
      <c r="F23" s="40">
        <f>Inventaire!AO211</f>
        <v>0</v>
      </c>
      <c r="G23" s="42" t="str">
        <f>IF(F23="Non",0,E23)</f>
        <v/>
      </c>
      <c r="H23" s="40"/>
      <c r="I23" s="40"/>
      <c r="J23" s="111" t="str">
        <f>IF(F23="Oui",E23,"")</f>
        <v/>
      </c>
      <c r="K23" s="111" t="str">
        <f t="shared" si="1"/>
        <v/>
      </c>
    </row>
    <row r="24" spans="1:15" ht="12.95" customHeight="1" x14ac:dyDescent="0.25">
      <c r="A24" s="39" t="s">
        <v>51</v>
      </c>
      <c r="B24" s="41">
        <f>Inventaire!AQ224+Inventaire!AQ225</f>
        <v>0</v>
      </c>
      <c r="C24" s="41">
        <f>Compléments!AQ79+Compléments!AQ80</f>
        <v>0</v>
      </c>
      <c r="D24" s="41"/>
      <c r="E24" s="41">
        <f t="shared" si="2"/>
        <v>0</v>
      </c>
      <c r="F24" s="40">
        <f>Inventaire!AO221</f>
        <v>0</v>
      </c>
      <c r="G24" s="42" t="str">
        <f t="shared" si="0"/>
        <v/>
      </c>
      <c r="H24" s="40"/>
      <c r="I24" s="40"/>
      <c r="J24" s="111">
        <f>IF(F24="Oui",E24,0)</f>
        <v>0</v>
      </c>
      <c r="K24" s="111" t="str">
        <f t="shared" si="1"/>
        <v/>
      </c>
    </row>
    <row r="25" spans="1:15" ht="12.95" customHeight="1" x14ac:dyDescent="0.25">
      <c r="A25" s="39" t="s">
        <v>52</v>
      </c>
      <c r="B25" s="41">
        <f>Inventaire!AQ234+Inventaire!AQ235</f>
        <v>0</v>
      </c>
      <c r="C25" s="41">
        <f>Compléments!AQ87+Compléments!AQ88</f>
        <v>0</v>
      </c>
      <c r="D25" s="41"/>
      <c r="E25" s="41">
        <f t="shared" si="2"/>
        <v>0</v>
      </c>
      <c r="F25" s="40">
        <f>Inventaire!AO231</f>
        <v>0</v>
      </c>
      <c r="G25" s="42" t="str">
        <f t="shared" si="0"/>
        <v/>
      </c>
      <c r="H25" s="40"/>
      <c r="I25" s="40"/>
      <c r="J25" s="111">
        <f>IF(F25="Oui",E25,0)</f>
        <v>0</v>
      </c>
      <c r="K25" s="111" t="str">
        <f t="shared" si="1"/>
        <v/>
      </c>
      <c r="N25" s="39" t="s">
        <v>129</v>
      </c>
      <c r="O25" s="39">
        <f>IF(Inventaire!AO377="",0,1)</f>
        <v>0</v>
      </c>
    </row>
    <row r="26" spans="1:15" ht="12.95" customHeight="1" x14ac:dyDescent="0.25">
      <c r="A26" s="39" t="s">
        <v>53</v>
      </c>
      <c r="B26" s="41" t="str">
        <f>IF(SUM(C118:C121)=0,"",SUM(C118:C121))</f>
        <v/>
      </c>
      <c r="C26" s="41"/>
      <c r="D26" s="41"/>
      <c r="E26" s="41" t="str">
        <f>B26</f>
        <v/>
      </c>
      <c r="F26" s="40">
        <f>Inventaire!AO241</f>
        <v>0</v>
      </c>
      <c r="G26" s="42" t="str">
        <f>IF(F26="Non",0,E26)</f>
        <v/>
      </c>
      <c r="H26" s="40"/>
      <c r="I26" s="40"/>
      <c r="J26" s="111" t="str">
        <f>IF(F26="Oui",E26,"")</f>
        <v/>
      </c>
      <c r="K26" s="111" t="str">
        <f t="shared" si="1"/>
        <v/>
      </c>
      <c r="N26" s="39" t="s">
        <v>142</v>
      </c>
      <c r="O26" s="39">
        <f>IF(Inventaire!AI380="",0,1)</f>
        <v>0</v>
      </c>
    </row>
    <row r="27" spans="1:15" ht="12.95" customHeight="1" x14ac:dyDescent="0.25">
      <c r="A27" s="39" t="s">
        <v>54</v>
      </c>
      <c r="B27" s="41"/>
      <c r="D27" s="41"/>
      <c r="E27" s="41"/>
      <c r="F27" s="40">
        <f>Inventaire!AO251</f>
        <v>0</v>
      </c>
      <c r="G27" s="42" t="str">
        <f>IF(Inventaire!AO251="","",F60)</f>
        <v/>
      </c>
      <c r="H27" s="40"/>
      <c r="I27" s="40"/>
      <c r="J27" s="111">
        <f>IF(B53&gt;0,1,0)</f>
        <v>0</v>
      </c>
      <c r="K27" s="111">
        <f>IF(F27="Oui",1,0)</f>
        <v>0</v>
      </c>
      <c r="L27" s="39" t="str">
        <f>IF(J27=K27,"","Eingabe korrekt?")</f>
        <v/>
      </c>
      <c r="N27" s="39" t="s">
        <v>143</v>
      </c>
      <c r="O27" s="39">
        <f>IF(Inventaire!AI381="",0,1)</f>
        <v>0</v>
      </c>
    </row>
    <row r="28" spans="1:15" ht="12.95" customHeight="1" x14ac:dyDescent="0.25">
      <c r="A28" s="39" t="s">
        <v>55</v>
      </c>
      <c r="B28" s="41"/>
      <c r="D28" s="41"/>
      <c r="E28" s="41"/>
      <c r="F28" s="40">
        <f>Inventaire!AO261</f>
        <v>0</v>
      </c>
      <c r="G28" s="42" t="str">
        <f>IF(Inventaire!AO261="","",prl!F66)</f>
        <v/>
      </c>
      <c r="H28" s="40"/>
      <c r="I28" s="40"/>
      <c r="J28" s="111">
        <f>IF(B64&gt;0,1,0)</f>
        <v>0</v>
      </c>
      <c r="K28" s="111">
        <f>IF(F28="Oui",1,0)</f>
        <v>0</v>
      </c>
      <c r="L28" s="39" t="str">
        <f>IF(J28=K28,"","Eingabe korrekt?")</f>
        <v/>
      </c>
      <c r="N28" s="39" t="s">
        <v>144</v>
      </c>
      <c r="O28" s="39">
        <f>IF(Inventaire!AQ380="",0,1)</f>
        <v>0</v>
      </c>
    </row>
    <row r="29" spans="1:15" ht="12.95" customHeight="1" x14ac:dyDescent="0.25">
      <c r="A29" s="39" t="s">
        <v>56</v>
      </c>
      <c r="B29" s="41">
        <f>Inventaire!AQ274+Inventaire!AQ275</f>
        <v>0</v>
      </c>
      <c r="C29" s="41">
        <f>Compléments!AQ119+Compléments!AQ120</f>
        <v>0</v>
      </c>
      <c r="D29" s="41"/>
      <c r="E29" s="41">
        <f t="shared" si="2"/>
        <v>0</v>
      </c>
      <c r="F29" s="40">
        <f>Inventaire!AO271</f>
        <v>0</v>
      </c>
      <c r="G29" s="42" t="str">
        <f>IF(F29=0,"",E29)</f>
        <v/>
      </c>
      <c r="H29" s="40"/>
      <c r="I29" s="40"/>
      <c r="J29" s="111">
        <f>IF(F29="Oui",E29,0)</f>
        <v>0</v>
      </c>
      <c r="K29" s="111" t="str">
        <f>IF(J29=E29,"","Eingabe korrekt?")</f>
        <v/>
      </c>
      <c r="N29" s="39" t="s">
        <v>145</v>
      </c>
      <c r="O29" s="39">
        <f>SUM(O25:O28)</f>
        <v>0</v>
      </c>
    </row>
    <row r="30" spans="1:15" ht="12.95" customHeight="1" x14ac:dyDescent="0.25">
      <c r="A30" s="39" t="s">
        <v>57</v>
      </c>
      <c r="B30" s="41">
        <f>Inventaire!AQ284+Inventaire!AQ285+Inventaire!AQ286+Inventaire!AQ287</f>
        <v>0</v>
      </c>
      <c r="C30" s="41">
        <f>Compléments!AQ127+Compléments!AQ128+Compléments!AQ129+Compléments!AQ130</f>
        <v>0</v>
      </c>
      <c r="D30" s="41"/>
      <c r="E30" s="41">
        <f t="shared" si="2"/>
        <v>0</v>
      </c>
      <c r="F30" s="40">
        <f>Inventaire!AO281</f>
        <v>0</v>
      </c>
      <c r="G30" s="42" t="str">
        <f>IF(F30=0,"",E30)</f>
        <v/>
      </c>
      <c r="H30" s="40"/>
      <c r="I30" s="40"/>
      <c r="J30" s="111">
        <f>IF(F30="Oui",E30,0)</f>
        <v>0</v>
      </c>
      <c r="K30" s="111" t="str">
        <f>IF(J30=E30,"","Eingabe korrekt?")</f>
        <v/>
      </c>
    </row>
    <row r="31" spans="1:15" ht="12.95" customHeight="1" x14ac:dyDescent="0.25">
      <c r="A31" s="39" t="s">
        <v>58</v>
      </c>
      <c r="B31" s="41">
        <f>Inventaire!AQ296+Inventaire!AQ297+Inventaire!AQ298+Inventaire!AQ299</f>
        <v>0</v>
      </c>
      <c r="C31" s="41">
        <f>Compléments!AQ137+Compléments!AQ138+Compléments!AQ139+Compléments!AQ140</f>
        <v>0</v>
      </c>
      <c r="D31" s="41"/>
      <c r="E31" s="41">
        <f t="shared" si="2"/>
        <v>0</v>
      </c>
      <c r="F31" s="40">
        <f>Inventaire!AO293</f>
        <v>0</v>
      </c>
      <c r="G31" s="42" t="str">
        <f>IF(F31=0,"",E31)</f>
        <v/>
      </c>
      <c r="H31" s="40"/>
      <c r="I31" s="40"/>
      <c r="J31" s="111">
        <f>IF(F31="Oui",E31,0)</f>
        <v>0</v>
      </c>
      <c r="K31" s="111" t="str">
        <f>IF(J31=E31,"","Eingabe korrekt?")</f>
        <v/>
      </c>
    </row>
    <row r="32" spans="1:15" ht="12.95" customHeight="1" x14ac:dyDescent="0.25">
      <c r="A32" s="39" t="s">
        <v>59</v>
      </c>
      <c r="B32" s="41">
        <f>Inventaire!AQ310+Inventaire!AQ311</f>
        <v>0</v>
      </c>
      <c r="C32" s="41">
        <f>Compléments!AQ149+Compléments!AQ150</f>
        <v>0</v>
      </c>
      <c r="D32" s="41"/>
      <c r="E32" s="41">
        <f t="shared" si="2"/>
        <v>0</v>
      </c>
      <c r="F32" s="40">
        <f>Inventaire!AO307</f>
        <v>0</v>
      </c>
      <c r="G32" s="42" t="str">
        <f>IF(F32=0,"",E32)</f>
        <v/>
      </c>
      <c r="H32" s="40"/>
      <c r="I32" s="40"/>
      <c r="J32" s="111">
        <f>IF(F32="Oui",E32,0)</f>
        <v>0</v>
      </c>
      <c r="K32" s="111" t="str">
        <f>IF(J32=E32,"","Eingabe korrekt?")</f>
        <v/>
      </c>
    </row>
    <row r="33" spans="1:17" ht="12.95" customHeight="1" x14ac:dyDescent="0.25">
      <c r="A33" s="39" t="s">
        <v>60</v>
      </c>
      <c r="B33" s="41"/>
      <c r="C33" s="44"/>
      <c r="D33" s="41"/>
      <c r="E33" s="41">
        <f>IF(F33="ja",1,0)</f>
        <v>0</v>
      </c>
      <c r="F33" s="40" t="str">
        <f>Inventaire!AO320</f>
        <v>Oui</v>
      </c>
      <c r="G33" s="42">
        <f>IF(Inventaire!AO320="","",IF(Inventaire!AO320="Oui",1,IF(Inventaire!AO320="Non",0,"")))</f>
        <v>1</v>
      </c>
      <c r="H33" s="40"/>
      <c r="I33" s="40"/>
    </row>
    <row r="34" spans="1:17" ht="12.95" customHeight="1" x14ac:dyDescent="0.25">
      <c r="B34" s="41"/>
      <c r="D34" s="41"/>
      <c r="E34" s="41"/>
      <c r="F34" s="45">
        <f>COUNTIF(F2:F33,"Oui")</f>
        <v>1</v>
      </c>
      <c r="G34" s="141">
        <f ca="1">IF(F34=0,"",SUM(E2:E26)+SUM(E29:E33)+F60+F66)</f>
        <v>0</v>
      </c>
      <c r="H34" s="40"/>
      <c r="I34" s="40"/>
    </row>
    <row r="35" spans="1:17" s="47" customFormat="1" ht="12.95" customHeight="1" x14ac:dyDescent="0.25">
      <c r="B35" s="48"/>
      <c r="C35" s="49"/>
      <c r="D35" s="48"/>
      <c r="E35" s="48"/>
      <c r="F35" s="50"/>
      <c r="G35" s="51"/>
      <c r="H35" s="49"/>
      <c r="I35" s="49"/>
      <c r="J35" s="113"/>
      <c r="K35" s="113"/>
    </row>
    <row r="36" spans="1:17" ht="12.95" customHeight="1" x14ac:dyDescent="0.25">
      <c r="A36" s="39" t="s">
        <v>85</v>
      </c>
      <c r="B36" s="41">
        <f>Inventaire!AQ344+Inventaire!AQ345+Inventaire!AQ346+Inventaire!AQ347</f>
        <v>0</v>
      </c>
      <c r="C36" s="41">
        <f>Compléments!AQ163+Compléments!AQ164+Compléments!AQ165+Compléments!AQ166</f>
        <v>0</v>
      </c>
      <c r="D36" s="41"/>
      <c r="E36" s="41">
        <f t="shared" si="2"/>
        <v>0</v>
      </c>
      <c r="F36" s="40">
        <f>Inventaire!AO341</f>
        <v>0</v>
      </c>
      <c r="G36" s="42" t="str">
        <f>IF(F36=0,"",E36)</f>
        <v/>
      </c>
      <c r="H36" s="40"/>
      <c r="I36" s="40"/>
      <c r="J36" s="111">
        <f>IF(F36="Oui",E36,0)</f>
        <v>0</v>
      </c>
      <c r="K36" s="111" t="str">
        <f>IF(J36=E36,"","Eingabe korrekt?")</f>
        <v/>
      </c>
    </row>
    <row r="37" spans="1:17" ht="12.95" customHeight="1" x14ac:dyDescent="0.25">
      <c r="A37" s="39" t="s">
        <v>86</v>
      </c>
      <c r="B37" s="41">
        <f>Inventaire!AQ356+Inventaire!AQ357+Inventaire!AQ358+Inventaire!AQ359</f>
        <v>0</v>
      </c>
      <c r="C37" s="41">
        <f>Compléments!AQ173+Compléments!AQ174+Compléments!AQ175+Compléments!AQ176</f>
        <v>0</v>
      </c>
      <c r="E37" s="41">
        <f t="shared" si="2"/>
        <v>0</v>
      </c>
      <c r="F37" s="40">
        <f>Inventaire!AO353</f>
        <v>0</v>
      </c>
      <c r="G37" s="42" t="str">
        <f>IF(F37=0,"",E37)</f>
        <v/>
      </c>
      <c r="H37" s="40"/>
      <c r="I37" s="40"/>
      <c r="J37" s="111">
        <f>IF(F37="Oui",E37,0)</f>
        <v>0</v>
      </c>
      <c r="K37" s="111" t="str">
        <f>IF(J37=E37,"","Eingabe korrekt?")</f>
        <v/>
      </c>
      <c r="O37" s="39" t="s">
        <v>141</v>
      </c>
      <c r="P37" s="39" t="s">
        <v>129</v>
      </c>
    </row>
    <row r="38" spans="1:17" ht="12.95" customHeight="1" x14ac:dyDescent="0.25">
      <c r="A38" s="39" t="s">
        <v>87</v>
      </c>
      <c r="B38" s="41">
        <f>Inventaire!AQ368+Inventaire!AQ369+Inventaire!AQ370+Inventaire!AQ371</f>
        <v>0</v>
      </c>
      <c r="C38" s="41">
        <f>Compléments!AQ183+Compléments!AQ184+Compléments!AQ185+Compléments!AQ186</f>
        <v>0</v>
      </c>
      <c r="E38" s="41">
        <f t="shared" si="2"/>
        <v>0</v>
      </c>
      <c r="F38" s="40">
        <f>Inventaire!AO365</f>
        <v>0</v>
      </c>
      <c r="G38" s="42" t="str">
        <f>IF(F38=0,"",E38)</f>
        <v/>
      </c>
      <c r="H38" s="40"/>
      <c r="I38" s="40"/>
      <c r="J38" s="111">
        <f>IF(F38="Oui",E38,0)</f>
        <v>0</v>
      </c>
      <c r="K38" s="111" t="str">
        <f>IF(J38=E38,"","Eingabe korrekt?")</f>
        <v/>
      </c>
      <c r="N38" s="39" t="s">
        <v>139</v>
      </c>
      <c r="O38" s="39" t="str">
        <f>IF(Inventaire!AI380="","Non","Oui")</f>
        <v>Non</v>
      </c>
      <c r="P38" s="55" t="str">
        <f>IF(Inventaire!AO377="","Oui",IF(Inventaire!AO377="Oui","Oui","Non"))</f>
        <v>Oui</v>
      </c>
      <c r="Q38" s="39">
        <f>IF(O38=P38,0,1)</f>
        <v>1</v>
      </c>
    </row>
    <row r="39" spans="1:17" ht="12.95" customHeight="1" x14ac:dyDescent="0.25">
      <c r="A39" s="39" t="s">
        <v>88</v>
      </c>
      <c r="B39" s="41">
        <f>Inventaire!AQ380</f>
        <v>0</v>
      </c>
      <c r="E39" s="41">
        <f t="shared" si="2"/>
        <v>0</v>
      </c>
      <c r="F39" s="40">
        <f>Inventaire!AO377</f>
        <v>0</v>
      </c>
      <c r="G39" s="42" t="str">
        <f>IF(F39=0,"",E39)</f>
        <v/>
      </c>
      <c r="H39" s="40"/>
      <c r="I39" s="40"/>
      <c r="N39" s="39" t="s">
        <v>140</v>
      </c>
      <c r="O39" s="39" t="str">
        <f>IF(Inventaire!AI381="","Non","Oui")</f>
        <v>Non</v>
      </c>
      <c r="P39" s="55" t="str">
        <f>IF(Inventaire!AO377="","Non",IF(Inventaire!AO377="Oui","Oui","Non"))</f>
        <v>Non</v>
      </c>
      <c r="Q39" s="39">
        <f>IF(O39=P39,0,1)</f>
        <v>0</v>
      </c>
    </row>
    <row r="40" spans="1:17" ht="12.95" customHeight="1" x14ac:dyDescent="0.25">
      <c r="A40" s="39" t="s">
        <v>89</v>
      </c>
      <c r="E40" s="41">
        <f>IF(Inventaire!AI381="",0,IF(Inventaire!AI381&gt;=1,1,0))</f>
        <v>0</v>
      </c>
      <c r="G40" s="46" t="str">
        <f>IF(Inventaire!AO377="Non",0,IF(Inventaire!AI381="","",E40))</f>
        <v/>
      </c>
      <c r="H40" s="40"/>
      <c r="I40" s="40" t="s">
        <v>80</v>
      </c>
      <c r="J40" s="114">
        <f ca="1">IF(F34+F42=0,"",(IF(F34=0,0,G34)-IF(F42=0,0,G42)))</f>
        <v>0</v>
      </c>
      <c r="Q40" s="39" t="str">
        <f>IF(Q38+Q39&gt;0,"Eingabe korrekt?","")</f>
        <v>Eingabe korrekt?</v>
      </c>
    </row>
    <row r="41" spans="1:17" ht="12.95" customHeight="1" x14ac:dyDescent="0.25">
      <c r="A41" s="39" t="s">
        <v>90</v>
      </c>
      <c r="E41" s="41">
        <f>IF(Inventaire!AO389="Oui",1,0)</f>
        <v>0</v>
      </c>
      <c r="F41" s="40">
        <f>Inventaire!AO389</f>
        <v>0</v>
      </c>
      <c r="G41" s="42" t="str">
        <f>IF(F41=0,"",E41)</f>
        <v/>
      </c>
      <c r="H41" s="40"/>
      <c r="I41" s="40"/>
    </row>
    <row r="42" spans="1:17" ht="12.95" customHeight="1" x14ac:dyDescent="0.25">
      <c r="F42" s="40">
        <f>COUNTIF(F36:F41,"Oui")</f>
        <v>0</v>
      </c>
      <c r="G42" s="46">
        <f>IF(H42+H43=0,0,SUM(G36:G41))</f>
        <v>0</v>
      </c>
      <c r="H42" s="40">
        <f>IF(F42=0,0,SUM(G36:G41))</f>
        <v>0</v>
      </c>
      <c r="I42" s="40"/>
    </row>
    <row r="43" spans="1:17" ht="12.95" customHeight="1" x14ac:dyDescent="0.25">
      <c r="A43" s="52" t="s">
        <v>44</v>
      </c>
      <c r="F43" s="40">
        <f>COUNTIF(F36:F41,"Non")</f>
        <v>0</v>
      </c>
      <c r="G43" s="41"/>
      <c r="H43" s="40">
        <f>IF(F43=0,0,SUM(G36:G41))</f>
        <v>0</v>
      </c>
      <c r="I43" s="40"/>
    </row>
    <row r="44" spans="1:17" ht="12.95" customHeight="1" x14ac:dyDescent="0.25">
      <c r="A44" s="39" t="s">
        <v>92</v>
      </c>
      <c r="B44" s="40">
        <f>Inventaire!C52</f>
        <v>0</v>
      </c>
      <c r="H44" s="40"/>
      <c r="I44" s="40"/>
    </row>
    <row r="45" spans="1:17" ht="12.95" customHeight="1" x14ac:dyDescent="0.25">
      <c r="A45" s="39" t="s">
        <v>94</v>
      </c>
      <c r="B45" s="53">
        <f ca="1">DATEDIF(Inventaire!AI49,TODAY(),"Y")</f>
        <v>122</v>
      </c>
      <c r="C45" s="53">
        <f ca="1">B45</f>
        <v>122</v>
      </c>
      <c r="H45" s="40"/>
      <c r="I45" s="40"/>
      <c r="N45" s="39" t="s">
        <v>85</v>
      </c>
      <c r="P45" s="39">
        <f>IF(Inventaire!AO341="",0,1)</f>
        <v>0</v>
      </c>
    </row>
    <row r="46" spans="1:17" ht="12.95" customHeight="1" x14ac:dyDescent="0.25">
      <c r="A46" s="39" t="s">
        <v>95</v>
      </c>
      <c r="B46" s="53">
        <f ca="1">DATEDIF(Inventaire!AI49,TODAY(),"YM")</f>
        <v>3</v>
      </c>
      <c r="C46" s="53">
        <f ca="1">B46*30</f>
        <v>90</v>
      </c>
      <c r="H46" s="40"/>
      <c r="I46" s="40"/>
      <c r="N46" s="39" t="s">
        <v>86</v>
      </c>
      <c r="P46" s="39">
        <f>IF(Inventaire!AO353="",0,1)</f>
        <v>0</v>
      </c>
    </row>
    <row r="47" spans="1:17" ht="12.95" customHeight="1" x14ac:dyDescent="0.25">
      <c r="A47" s="39" t="s">
        <v>96</v>
      </c>
      <c r="B47" s="53">
        <f ca="1">DATEDIF(Inventaire!AI49,TODAY(),"md")</f>
        <v>8</v>
      </c>
      <c r="C47" s="53">
        <f ca="1">IF((C46+B47)&gt;=365,1,0)</f>
        <v>0</v>
      </c>
      <c r="H47" s="40"/>
      <c r="I47" s="40"/>
      <c r="N47" s="39" t="s">
        <v>87</v>
      </c>
      <c r="P47" s="39">
        <f>IF(Inventaire!AO365="",0,1)</f>
        <v>0</v>
      </c>
    </row>
    <row r="48" spans="1:17" ht="12.95" customHeight="1" x14ac:dyDescent="0.25">
      <c r="A48" s="39" t="s">
        <v>97</v>
      </c>
      <c r="B48" s="53"/>
      <c r="C48" s="53">
        <f ca="1">C45+C47</f>
        <v>122</v>
      </c>
      <c r="H48" s="40"/>
      <c r="I48" s="40"/>
      <c r="N48" s="39" t="s">
        <v>88</v>
      </c>
      <c r="P48" s="39">
        <f>IF(Inventaire!AO377="",0,1)</f>
        <v>0</v>
      </c>
    </row>
    <row r="49" spans="1:16" ht="12.95" customHeight="1" x14ac:dyDescent="0.25">
      <c r="B49" s="53"/>
      <c r="C49" s="53"/>
      <c r="H49" s="40"/>
      <c r="I49" s="40"/>
      <c r="J49" s="111" t="s">
        <v>81</v>
      </c>
      <c r="N49" s="39" t="s">
        <v>89</v>
      </c>
      <c r="P49" s="39">
        <f>P48</f>
        <v>0</v>
      </c>
    </row>
    <row r="50" spans="1:16" ht="12.95" customHeight="1" x14ac:dyDescent="0.25">
      <c r="A50" s="39" t="s">
        <v>93</v>
      </c>
      <c r="B50" s="40">
        <f>Inventaire!AO125</f>
        <v>0</v>
      </c>
      <c r="H50" s="40"/>
      <c r="I50" s="40"/>
      <c r="J50" s="111" t="s">
        <v>106</v>
      </c>
      <c r="K50" s="111" t="str">
        <f>Inventaire!C49&amp;" "&amp;Inventaire!S49</f>
        <v xml:space="preserve"> </v>
      </c>
      <c r="N50" s="39" t="s">
        <v>90</v>
      </c>
      <c r="P50" s="39">
        <f>IF(Inventaire!AO389="",0,1)</f>
        <v>0</v>
      </c>
    </row>
    <row r="51" spans="1:16" ht="12.95" customHeight="1" x14ac:dyDescent="0.25">
      <c r="H51" s="40"/>
      <c r="I51" s="40"/>
      <c r="J51" s="111" t="s">
        <v>107</v>
      </c>
      <c r="K51" s="111" t="str">
        <f>Inventaire!C62&amp;" "&amp;Inventaire!S62</f>
        <v xml:space="preserve"> </v>
      </c>
      <c r="P51" s="116" t="str">
        <f>IF(SUM(P45:P50)=0,"",G42)</f>
        <v/>
      </c>
    </row>
    <row r="52" spans="1:16" ht="12.95" customHeight="1" x14ac:dyDescent="0.25">
      <c r="B52" s="40" t="s">
        <v>83</v>
      </c>
      <c r="C52" s="40" t="s">
        <v>81</v>
      </c>
      <c r="D52" s="40" t="s">
        <v>82</v>
      </c>
      <c r="E52" s="40" t="s">
        <v>84</v>
      </c>
      <c r="F52" s="40" t="s">
        <v>91</v>
      </c>
      <c r="G52" s="40" t="s">
        <v>101</v>
      </c>
      <c r="H52" s="40"/>
      <c r="I52" s="40"/>
    </row>
    <row r="53" spans="1:16" ht="12.95" customHeight="1" x14ac:dyDescent="0.25">
      <c r="A53" s="39" t="s">
        <v>98</v>
      </c>
      <c r="B53" s="41">
        <f>Inventaire!AQ254+Inventaire!AQ255</f>
        <v>0</v>
      </c>
      <c r="C53" s="41">
        <f>Compléments!AQ103+Compléments!AQ104</f>
        <v>0</v>
      </c>
      <c r="D53" s="41">
        <f>B53+C53</f>
        <v>0</v>
      </c>
      <c r="E53" s="40">
        <f>Inventaire!AO251</f>
        <v>0</v>
      </c>
      <c r="F53" s="41">
        <f>IF(E53="Oui",D53,0)</f>
        <v>0</v>
      </c>
      <c r="G53" s="41">
        <f>IF(F53&gt;0,1,0)</f>
        <v>0</v>
      </c>
      <c r="H53" s="40"/>
      <c r="I53" s="40"/>
    </row>
    <row r="54" spans="1:16" ht="12.95" customHeight="1" x14ac:dyDescent="0.25">
      <c r="H54" s="40"/>
      <c r="I54" s="40"/>
    </row>
    <row r="55" spans="1:16" ht="12.95" customHeight="1" x14ac:dyDescent="0.25">
      <c r="A55" s="39" t="s">
        <v>99</v>
      </c>
      <c r="B55" s="40">
        <f>IF(B44="männlich",65,64)</f>
        <v>64</v>
      </c>
      <c r="H55" s="40"/>
      <c r="I55" s="40"/>
    </row>
    <row r="56" spans="1:16" ht="12.95" customHeight="1" x14ac:dyDescent="0.25">
      <c r="A56" s="39" t="s">
        <v>100</v>
      </c>
      <c r="B56" s="40" t="str">
        <f ca="1">IF(B55-5-C48&lt;=0,"Oui","Non")</f>
        <v>Oui</v>
      </c>
      <c r="F56" s="221">
        <f ca="1">IF(B56="nein",G53,F53)</f>
        <v>0</v>
      </c>
      <c r="G56" s="221"/>
      <c r="H56" s="40"/>
      <c r="I56" s="40"/>
    </row>
    <row r="57" spans="1:16" ht="12.95" customHeight="1" x14ac:dyDescent="0.25">
      <c r="H57" s="40"/>
      <c r="I57" s="40"/>
    </row>
    <row r="58" spans="1:16" ht="12.95" customHeight="1" x14ac:dyDescent="0.25">
      <c r="A58" s="39" t="s">
        <v>102</v>
      </c>
      <c r="B58" s="40" t="str">
        <f>IF(B50="AHV-Rente","Oui",IF(B50="IV-Rente (1/1)","Oui","Non"))</f>
        <v>Non</v>
      </c>
      <c r="F58" s="221">
        <f>IF(B58="oui",F53,G53)</f>
        <v>0</v>
      </c>
      <c r="G58" s="221"/>
    </row>
    <row r="60" spans="1:16" ht="12.95" customHeight="1" x14ac:dyDescent="0.25">
      <c r="A60" s="39" t="s">
        <v>62</v>
      </c>
      <c r="F60" s="221">
        <f ca="1">MAX(F56:G58)</f>
        <v>0</v>
      </c>
      <c r="G60" s="221"/>
    </row>
    <row r="63" spans="1:16" ht="12.95" customHeight="1" x14ac:dyDescent="0.25">
      <c r="A63" s="52" t="s">
        <v>103</v>
      </c>
      <c r="B63" s="40" t="s">
        <v>83</v>
      </c>
      <c r="C63" s="40" t="s">
        <v>81</v>
      </c>
      <c r="D63" s="40" t="s">
        <v>82</v>
      </c>
      <c r="E63" s="40" t="s">
        <v>84</v>
      </c>
      <c r="F63" s="40" t="s">
        <v>91</v>
      </c>
      <c r="G63" s="40" t="s">
        <v>101</v>
      </c>
      <c r="H63" s="40"/>
    </row>
    <row r="64" spans="1:16" ht="12.95" customHeight="1" x14ac:dyDescent="0.25">
      <c r="A64" s="39" t="s">
        <v>104</v>
      </c>
      <c r="B64" s="41">
        <f>Inventaire!AQ264+Inventaire!AQ265</f>
        <v>0</v>
      </c>
      <c r="C64" s="41">
        <f>Compléments!AQ111+Compléments!AQ112</f>
        <v>0</v>
      </c>
      <c r="D64" s="41">
        <f>B64+C64</f>
        <v>0</v>
      </c>
      <c r="E64" s="40">
        <f>Inventaire!AO261</f>
        <v>0</v>
      </c>
      <c r="F64" s="41">
        <f>IF(E64="Oui",D64,0)</f>
        <v>0</v>
      </c>
      <c r="G64" s="41">
        <f>IF(F64&gt;0,1,0)</f>
        <v>0</v>
      </c>
    </row>
    <row r="66" spans="1:9" ht="12.95" customHeight="1" x14ac:dyDescent="0.25">
      <c r="A66" s="39" t="s">
        <v>62</v>
      </c>
      <c r="F66" s="221">
        <f ca="1">IF(F60&gt;G53,F64,G64)</f>
        <v>0</v>
      </c>
      <c r="G66" s="221"/>
    </row>
    <row r="68" spans="1:9" ht="12.95" customHeight="1" x14ac:dyDescent="0.25">
      <c r="A68" s="54" t="s">
        <v>105</v>
      </c>
      <c r="C68" s="55" t="s">
        <v>113</v>
      </c>
      <c r="D68" s="55"/>
      <c r="E68" s="55"/>
      <c r="F68" s="55"/>
      <c r="G68" s="55"/>
      <c r="H68" s="55"/>
      <c r="I68" s="55"/>
    </row>
    <row r="69" spans="1:9" ht="12.95" customHeight="1" x14ac:dyDescent="0.25">
      <c r="A69" s="28" t="s">
        <v>10</v>
      </c>
      <c r="C69" s="55"/>
      <c r="D69" s="55"/>
      <c r="E69" s="55"/>
      <c r="F69" s="55"/>
      <c r="G69" s="55"/>
      <c r="H69" s="55"/>
      <c r="I69" s="55"/>
    </row>
    <row r="70" spans="1:9" ht="12.95" customHeight="1" x14ac:dyDescent="0.25">
      <c r="A70" s="28" t="s">
        <v>11</v>
      </c>
      <c r="C70" s="55" t="s">
        <v>114</v>
      </c>
      <c r="D70" s="56">
        <f>IF(SUM(Inventaire!AQ472:AW483)="","",SUM(Inventaire!AQ472:AW483))</f>
        <v>0</v>
      </c>
      <c r="E70" s="55" t="str">
        <f>IF(D70=0,"",D70)</f>
        <v/>
      </c>
      <c r="F70" s="55"/>
      <c r="G70" s="55"/>
      <c r="H70" s="55"/>
      <c r="I70" s="55"/>
    </row>
    <row r="71" spans="1:9" ht="12.95" customHeight="1" x14ac:dyDescent="0.25">
      <c r="A71" s="28" t="s">
        <v>12</v>
      </c>
      <c r="C71" s="55" t="s">
        <v>115</v>
      </c>
      <c r="D71" s="56">
        <f>SUM(Inventaire!AQ490:AW501)</f>
        <v>0</v>
      </c>
      <c r="E71" s="55" t="str">
        <f>IF(D71=0,"",D71)</f>
        <v/>
      </c>
      <c r="F71" s="55"/>
      <c r="G71" s="55"/>
      <c r="H71" s="55"/>
      <c r="I71" s="55"/>
    </row>
    <row r="72" spans="1:9" ht="12.95" customHeight="1" x14ac:dyDescent="0.25">
      <c r="A72" s="28" t="s">
        <v>13</v>
      </c>
      <c r="C72" s="55" t="s">
        <v>80</v>
      </c>
      <c r="D72" s="56">
        <f>D70-D71</f>
        <v>0</v>
      </c>
      <c r="E72" s="55" t="str">
        <f>IF(D72=0,"",D72)</f>
        <v/>
      </c>
      <c r="F72" s="55" t="str">
        <f>IF(E72="","",IF(D72&lt;0,"Ausgabenüberschuss","Einnahmenüberschuss"))</f>
        <v/>
      </c>
      <c r="G72" s="55"/>
      <c r="H72" s="55"/>
      <c r="I72" s="55"/>
    </row>
    <row r="73" spans="1:9" ht="12.95" customHeight="1" x14ac:dyDescent="0.25">
      <c r="A73" s="28" t="s">
        <v>14</v>
      </c>
      <c r="C73" s="55"/>
      <c r="D73" s="55"/>
      <c r="E73" s="55"/>
      <c r="F73" s="55"/>
      <c r="G73" s="55"/>
      <c r="H73" s="55"/>
      <c r="I73" s="55"/>
    </row>
    <row r="74" spans="1:9" ht="12.95" customHeight="1" x14ac:dyDescent="0.25">
      <c r="A74" s="28" t="s">
        <v>15</v>
      </c>
      <c r="C74" s="55"/>
      <c r="D74" s="55"/>
      <c r="E74" s="55"/>
      <c r="F74" s="55"/>
      <c r="G74" s="55"/>
      <c r="H74" s="55"/>
      <c r="I74" s="55"/>
    </row>
    <row r="75" spans="1:9" ht="12.95" customHeight="1" x14ac:dyDescent="0.25">
      <c r="A75" s="28" t="s">
        <v>16</v>
      </c>
      <c r="C75" s="39"/>
      <c r="D75" s="39"/>
      <c r="E75" s="39"/>
      <c r="F75" s="39"/>
      <c r="G75" s="39"/>
    </row>
    <row r="76" spans="1:9" ht="12.95" customHeight="1" x14ac:dyDescent="0.25">
      <c r="A76" s="28" t="s">
        <v>17</v>
      </c>
      <c r="C76" s="39"/>
      <c r="D76" s="39"/>
      <c r="E76" s="39"/>
      <c r="F76" s="39"/>
      <c r="G76" s="39"/>
    </row>
    <row r="77" spans="1:9" ht="12.95" customHeight="1" x14ac:dyDescent="0.25">
      <c r="A77" s="28" t="s">
        <v>18</v>
      </c>
      <c r="C77" s="39"/>
      <c r="D77" s="39"/>
      <c r="E77" s="39"/>
      <c r="F77" s="39"/>
      <c r="G77" s="39"/>
    </row>
    <row r="78" spans="1:9" ht="12.95" customHeight="1" x14ac:dyDescent="0.25">
      <c r="A78" s="28" t="s">
        <v>19</v>
      </c>
      <c r="C78" s="39"/>
      <c r="D78" s="39"/>
      <c r="E78" s="39"/>
      <c r="F78" s="39"/>
      <c r="G78" s="39"/>
    </row>
    <row r="79" spans="1:9" ht="12.95" customHeight="1" x14ac:dyDescent="0.25">
      <c r="A79" s="28" t="s">
        <v>20</v>
      </c>
      <c r="C79" s="39"/>
      <c r="D79" s="39"/>
      <c r="E79" s="39"/>
      <c r="F79" s="39"/>
      <c r="G79" s="39"/>
    </row>
    <row r="80" spans="1:9" ht="12.95" customHeight="1" x14ac:dyDescent="0.25">
      <c r="A80" s="28" t="s">
        <v>21</v>
      </c>
      <c r="C80" s="39"/>
      <c r="D80" s="39"/>
      <c r="E80" s="39"/>
      <c r="F80" s="39"/>
      <c r="G80" s="39"/>
    </row>
    <row r="81" spans="1:9" ht="12.95" customHeight="1" x14ac:dyDescent="0.25">
      <c r="A81" s="28" t="s">
        <v>22</v>
      </c>
      <c r="C81" s="39"/>
      <c r="D81" s="39"/>
      <c r="E81" s="39"/>
      <c r="F81" s="39"/>
      <c r="G81" s="39"/>
    </row>
    <row r="82" spans="1:9" ht="12.95" customHeight="1" x14ac:dyDescent="0.25">
      <c r="A82" s="28" t="s">
        <v>23</v>
      </c>
      <c r="C82" s="39"/>
      <c r="D82" s="39"/>
      <c r="E82" s="39"/>
      <c r="F82" s="39"/>
      <c r="G82" s="39"/>
    </row>
    <row r="83" spans="1:9" ht="12.95" customHeight="1" x14ac:dyDescent="0.25">
      <c r="A83" s="28" t="s">
        <v>24</v>
      </c>
      <c r="C83" s="39"/>
      <c r="D83" s="39"/>
      <c r="E83" s="39"/>
      <c r="F83" s="39"/>
      <c r="G83" s="39"/>
    </row>
    <row r="84" spans="1:9" ht="12.95" customHeight="1" x14ac:dyDescent="0.25">
      <c r="A84" s="28" t="s">
        <v>25</v>
      </c>
      <c r="C84" s="39"/>
      <c r="D84" s="39"/>
      <c r="E84" s="39"/>
      <c r="F84" s="39"/>
      <c r="G84" s="39"/>
    </row>
    <row r="85" spans="1:9" ht="12.95" customHeight="1" x14ac:dyDescent="0.25">
      <c r="A85" s="28" t="s">
        <v>26</v>
      </c>
      <c r="C85" s="39"/>
      <c r="D85" s="39"/>
      <c r="E85" s="39"/>
      <c r="F85" s="39"/>
      <c r="G85" s="39"/>
      <c r="I85" s="105">
        <f>181214.21*0.322</f>
        <v>58350.975619999997</v>
      </c>
    </row>
    <row r="86" spans="1:9" ht="12.95" customHeight="1" x14ac:dyDescent="0.25">
      <c r="A86" s="28" t="s">
        <v>27</v>
      </c>
      <c r="C86" s="39"/>
      <c r="D86" s="39"/>
      <c r="E86" s="39"/>
      <c r="F86" s="39"/>
      <c r="G86" s="39"/>
    </row>
    <row r="87" spans="1:9" ht="12.95" customHeight="1" x14ac:dyDescent="0.25">
      <c r="A87" s="28" t="s">
        <v>28</v>
      </c>
      <c r="C87" s="39"/>
      <c r="D87" s="39"/>
      <c r="E87" s="39"/>
      <c r="F87" s="39"/>
      <c r="G87" s="39"/>
    </row>
    <row r="88" spans="1:9" ht="12.95" customHeight="1" x14ac:dyDescent="0.25">
      <c r="A88" s="28" t="s">
        <v>29</v>
      </c>
      <c r="C88" s="39"/>
      <c r="D88" s="39"/>
      <c r="E88" s="39"/>
      <c r="F88" s="39"/>
      <c r="G88" s="39"/>
    </row>
    <row r="89" spans="1:9" ht="12.95" customHeight="1" x14ac:dyDescent="0.25">
      <c r="A89" s="28" t="s">
        <v>30</v>
      </c>
      <c r="C89" s="39"/>
      <c r="D89" s="39"/>
      <c r="E89" s="39"/>
      <c r="F89" s="39"/>
      <c r="G89" s="39"/>
    </row>
    <row r="90" spans="1:9" ht="12.95" customHeight="1" x14ac:dyDescent="0.25">
      <c r="A90" s="28" t="s">
        <v>31</v>
      </c>
      <c r="C90" s="39"/>
      <c r="D90" s="39"/>
      <c r="E90" s="39"/>
      <c r="F90" s="39"/>
      <c r="G90" s="39"/>
    </row>
    <row r="91" spans="1:9" ht="12.95" customHeight="1" x14ac:dyDescent="0.25">
      <c r="A91" s="28" t="s">
        <v>32</v>
      </c>
      <c r="C91" s="39"/>
      <c r="D91" s="39"/>
      <c r="E91" s="39"/>
      <c r="F91" s="39"/>
      <c r="G91" s="39"/>
    </row>
    <row r="92" spans="1:9" ht="12.95" customHeight="1" x14ac:dyDescent="0.25">
      <c r="A92" s="28" t="s">
        <v>33</v>
      </c>
      <c r="C92" s="39"/>
      <c r="D92" s="39"/>
      <c r="E92" s="39"/>
      <c r="F92" s="39"/>
      <c r="G92" s="39"/>
    </row>
    <row r="93" spans="1:9" ht="12.95" customHeight="1" x14ac:dyDescent="0.25">
      <c r="A93" s="28" t="s">
        <v>34</v>
      </c>
      <c r="C93" s="39"/>
      <c r="D93" s="39"/>
      <c r="E93" s="39"/>
      <c r="F93" s="39"/>
      <c r="G93" s="39"/>
    </row>
    <row r="94" spans="1:9" ht="12.95" customHeight="1" x14ac:dyDescent="0.25">
      <c r="A94" s="28" t="s">
        <v>35</v>
      </c>
      <c r="C94" s="39"/>
      <c r="D94" s="39"/>
      <c r="E94" s="39"/>
      <c r="F94" s="39"/>
      <c r="G94" s="39"/>
    </row>
    <row r="95" spans="1:9" ht="12.95" customHeight="1" x14ac:dyDescent="0.25">
      <c r="A95" s="28" t="s">
        <v>36</v>
      </c>
      <c r="C95" s="39"/>
      <c r="D95" s="39"/>
      <c r="E95" s="39"/>
      <c r="F95" s="39"/>
      <c r="G95" s="39"/>
    </row>
    <row r="96" spans="1:9" ht="12.95" customHeight="1" x14ac:dyDescent="0.25">
      <c r="A96" s="28" t="s">
        <v>37</v>
      </c>
      <c r="C96" s="39"/>
      <c r="D96" s="39"/>
      <c r="E96" s="39"/>
      <c r="F96" s="39"/>
      <c r="G96" s="39"/>
    </row>
    <row r="97" spans="1:7" ht="12.95" customHeight="1" x14ac:dyDescent="0.25">
      <c r="A97" s="28" t="s">
        <v>38</v>
      </c>
      <c r="C97" s="39"/>
      <c r="D97" s="39"/>
      <c r="E97" s="39"/>
      <c r="F97" s="39"/>
      <c r="G97" s="39"/>
    </row>
    <row r="98" spans="1:7" ht="12.95" customHeight="1" x14ac:dyDescent="0.25">
      <c r="A98" s="28" t="s">
        <v>39</v>
      </c>
      <c r="C98" s="39"/>
      <c r="D98" s="39"/>
      <c r="E98" s="39"/>
      <c r="F98" s="39"/>
      <c r="G98" s="39"/>
    </row>
    <row r="99" spans="1:7" ht="12.95" customHeight="1" x14ac:dyDescent="0.25">
      <c r="A99" s="28" t="s">
        <v>40</v>
      </c>
      <c r="C99" s="39"/>
      <c r="D99" s="39"/>
      <c r="E99" s="39"/>
      <c r="F99" s="39"/>
      <c r="G99" s="39"/>
    </row>
    <row r="100" spans="1:7" ht="12.95" customHeight="1" x14ac:dyDescent="0.25">
      <c r="A100" s="29" t="s">
        <v>41</v>
      </c>
      <c r="C100" s="39"/>
      <c r="D100" s="39"/>
      <c r="E100" s="39"/>
      <c r="F100" s="39"/>
      <c r="G100" s="39"/>
    </row>
    <row r="101" spans="1:7" ht="12.95" customHeight="1" x14ac:dyDescent="0.25">
      <c r="C101" s="39"/>
      <c r="D101" s="39"/>
      <c r="E101" s="39"/>
      <c r="F101" s="39"/>
      <c r="G101" s="39"/>
    </row>
    <row r="102" spans="1:7" ht="12.95" customHeight="1" x14ac:dyDescent="0.25">
      <c r="C102" s="39"/>
      <c r="D102" s="39"/>
      <c r="E102" s="39"/>
      <c r="F102" s="39"/>
      <c r="G102" s="39"/>
    </row>
    <row r="103" spans="1:7" ht="12.95" customHeight="1" x14ac:dyDescent="0.25">
      <c r="C103" s="40" t="s">
        <v>125</v>
      </c>
      <c r="D103" s="40" t="s">
        <v>62</v>
      </c>
      <c r="E103" s="40" t="s">
        <v>127</v>
      </c>
      <c r="F103" s="40" t="s">
        <v>128</v>
      </c>
    </row>
    <row r="104" spans="1:7" ht="12.95" customHeight="1" x14ac:dyDescent="0.25">
      <c r="A104" s="39" t="s">
        <v>42</v>
      </c>
      <c r="B104" s="40" t="s">
        <v>117</v>
      </c>
      <c r="C104" s="41">
        <f>ROUND((Inventaire!U202*Inventaire!AK202)/5,2)*5</f>
        <v>0</v>
      </c>
      <c r="D104" s="40" t="str">
        <f>IF(C104=0,"",C104)</f>
        <v/>
      </c>
      <c r="E104" s="40" t="str">
        <f>IF(D104&lt;1,1,D104)</f>
        <v/>
      </c>
      <c r="F104" s="41" t="str">
        <f>IF(D104="","",ROUND(E104/5,2)*5)</f>
        <v/>
      </c>
    </row>
    <row r="105" spans="1:7" ht="12.95" customHeight="1" x14ac:dyDescent="0.25">
      <c r="B105" s="40" t="s">
        <v>118</v>
      </c>
      <c r="C105" s="41">
        <f>ROUND((Inventaire!U203*Inventaire!AK203)/5,2)*5</f>
        <v>0</v>
      </c>
      <c r="D105" s="40" t="str">
        <f t="shared" ref="D105:D121" si="3">IF(C105=0,"",C105)</f>
        <v/>
      </c>
      <c r="E105" s="40" t="str">
        <f t="shared" ref="E105:E111" si="4">IF(D105&lt;1,1,D105)</f>
        <v/>
      </c>
      <c r="F105" s="41" t="str">
        <f t="shared" ref="F105:F111" si="5">IF(D105="","",ROUND(E105/5,2)*5)</f>
        <v/>
      </c>
    </row>
    <row r="106" spans="1:7" ht="12.95" customHeight="1" x14ac:dyDescent="0.25">
      <c r="B106" s="40" t="s">
        <v>119</v>
      </c>
      <c r="C106" s="41">
        <f>ROUND((Inventaire!U204*Inventaire!AK204)/5,2)*5</f>
        <v>0</v>
      </c>
      <c r="D106" s="40" t="str">
        <f t="shared" si="3"/>
        <v/>
      </c>
      <c r="E106" s="40" t="str">
        <f t="shared" si="4"/>
        <v/>
      </c>
      <c r="F106" s="41" t="str">
        <f t="shared" si="5"/>
        <v/>
      </c>
    </row>
    <row r="107" spans="1:7" ht="12.95" customHeight="1" x14ac:dyDescent="0.25">
      <c r="B107" s="40" t="s">
        <v>120</v>
      </c>
      <c r="C107" s="41">
        <f>ROUND((Inventaire!U205*Inventaire!AK205)/5,2)*5</f>
        <v>0</v>
      </c>
      <c r="D107" s="40" t="str">
        <f t="shared" si="3"/>
        <v/>
      </c>
      <c r="E107" s="40" t="str">
        <f t="shared" si="4"/>
        <v/>
      </c>
      <c r="F107" s="41" t="str">
        <f t="shared" si="5"/>
        <v/>
      </c>
    </row>
    <row r="108" spans="1:7" ht="12.95" customHeight="1" x14ac:dyDescent="0.25">
      <c r="B108" s="40" t="s">
        <v>121</v>
      </c>
      <c r="C108" s="41">
        <f>ROUND((Compléments!U61*Compléments!AK61)/5,2)*5</f>
        <v>0</v>
      </c>
      <c r="D108" s="40" t="str">
        <f t="shared" si="3"/>
        <v/>
      </c>
      <c r="E108" s="40" t="str">
        <f t="shared" si="4"/>
        <v/>
      </c>
      <c r="F108" s="41" t="str">
        <f t="shared" si="5"/>
        <v/>
      </c>
    </row>
    <row r="109" spans="1:7" ht="12.95" customHeight="1" x14ac:dyDescent="0.25">
      <c r="B109" s="40" t="s">
        <v>122</v>
      </c>
      <c r="C109" s="41">
        <f>ROUND((Compléments!U62*Compléments!AK62)/5,2)*5</f>
        <v>0</v>
      </c>
      <c r="D109" s="40" t="str">
        <f t="shared" si="3"/>
        <v/>
      </c>
      <c r="E109" s="40" t="str">
        <f t="shared" si="4"/>
        <v/>
      </c>
      <c r="F109" s="41" t="str">
        <f t="shared" si="5"/>
        <v/>
      </c>
    </row>
    <row r="110" spans="1:7" ht="12.95" customHeight="1" x14ac:dyDescent="0.25">
      <c r="B110" s="40" t="s">
        <v>123</v>
      </c>
      <c r="C110" s="41">
        <f>ROUND((Compléments!U63*Compléments!AK63)/5,2)*5</f>
        <v>0</v>
      </c>
      <c r="D110" s="40" t="str">
        <f t="shared" si="3"/>
        <v/>
      </c>
      <c r="E110" s="40" t="str">
        <f t="shared" si="4"/>
        <v/>
      </c>
      <c r="F110" s="41" t="str">
        <f t="shared" si="5"/>
        <v/>
      </c>
    </row>
    <row r="111" spans="1:7" ht="12.95" customHeight="1" x14ac:dyDescent="0.25">
      <c r="B111" s="40" t="s">
        <v>124</v>
      </c>
      <c r="C111" s="41">
        <f>ROUND((Compléments!U64*Compléments!AK64)/5,2)*5</f>
        <v>0</v>
      </c>
      <c r="D111" s="40" t="str">
        <f t="shared" si="3"/>
        <v/>
      </c>
      <c r="E111" s="40" t="str">
        <f t="shared" si="4"/>
        <v/>
      </c>
      <c r="F111" s="41" t="str">
        <f t="shared" si="5"/>
        <v/>
      </c>
    </row>
    <row r="112" spans="1:7" ht="12.95" customHeight="1" x14ac:dyDescent="0.25">
      <c r="F112" s="41"/>
    </row>
    <row r="113" spans="1:6" ht="12.95" customHeight="1" x14ac:dyDescent="0.25">
      <c r="A113" s="39" t="s">
        <v>126</v>
      </c>
      <c r="B113" s="40" t="s">
        <v>117</v>
      </c>
      <c r="C113" s="40">
        <f>ROUND((Inventaire!AK214*Inventaire!AC214)/5,2)*5</f>
        <v>0</v>
      </c>
      <c r="D113" s="40" t="str">
        <f t="shared" si="3"/>
        <v/>
      </c>
      <c r="E113" s="40" t="str">
        <f t="shared" ref="E113:E116" si="6">IF(D113&lt;1,1,D113)</f>
        <v/>
      </c>
      <c r="F113" s="41" t="str">
        <f t="shared" ref="F113:F116" si="7">IF(D113="","",ROUND(E113/5,2)*5)</f>
        <v/>
      </c>
    </row>
    <row r="114" spans="1:6" ht="12.95" customHeight="1" x14ac:dyDescent="0.25">
      <c r="B114" s="40" t="s">
        <v>118</v>
      </c>
      <c r="C114" s="40">
        <f>ROUND((Inventaire!AK215*Inventaire!AC215)/5,2)*5</f>
        <v>0</v>
      </c>
      <c r="D114" s="40" t="str">
        <f t="shared" si="3"/>
        <v/>
      </c>
      <c r="E114" s="40" t="str">
        <f t="shared" si="6"/>
        <v/>
      </c>
      <c r="F114" s="41" t="str">
        <f t="shared" si="7"/>
        <v/>
      </c>
    </row>
    <row r="115" spans="1:6" ht="12.95" customHeight="1" x14ac:dyDescent="0.25">
      <c r="B115" s="40" t="s">
        <v>119</v>
      </c>
      <c r="C115" s="40">
        <f>ROUND((Compléments!AK71*Compléments!AC71)/5,2)*5</f>
        <v>0</v>
      </c>
      <c r="D115" s="40" t="str">
        <f t="shared" si="3"/>
        <v/>
      </c>
      <c r="E115" s="40" t="str">
        <f t="shared" si="6"/>
        <v/>
      </c>
      <c r="F115" s="41" t="str">
        <f t="shared" si="7"/>
        <v/>
      </c>
    </row>
    <row r="116" spans="1:6" ht="12.95" customHeight="1" x14ac:dyDescent="0.25">
      <c r="B116" s="40" t="s">
        <v>120</v>
      </c>
      <c r="C116" s="40">
        <f>ROUND((Compléments!AK72*Compléments!AC72)/5,2)*5</f>
        <v>0</v>
      </c>
      <c r="D116" s="40" t="str">
        <f t="shared" si="3"/>
        <v/>
      </c>
      <c r="E116" s="40" t="str">
        <f t="shared" si="6"/>
        <v/>
      </c>
      <c r="F116" s="41" t="str">
        <f t="shared" si="7"/>
        <v/>
      </c>
    </row>
    <row r="117" spans="1:6" ht="12.95" customHeight="1" x14ac:dyDescent="0.25">
      <c r="F117" s="41"/>
    </row>
    <row r="118" spans="1:6" ht="12.95" customHeight="1" x14ac:dyDescent="0.25">
      <c r="A118" s="39" t="s">
        <v>43</v>
      </c>
      <c r="B118" s="40" t="s">
        <v>117</v>
      </c>
      <c r="C118" s="40">
        <f>ROUND((Inventaire!AC244*Inventaire!AK244)/5,2)*5</f>
        <v>0</v>
      </c>
      <c r="D118" s="40" t="str">
        <f t="shared" si="3"/>
        <v/>
      </c>
      <c r="E118" s="40" t="str">
        <f t="shared" ref="E118:E121" si="8">IF(D118&lt;1,1,D118)</f>
        <v/>
      </c>
      <c r="F118" s="41" t="str">
        <f t="shared" ref="F118:F121" si="9">IF(D118="","",ROUND(E118/5,2)*5)</f>
        <v/>
      </c>
    </row>
    <row r="119" spans="1:6" ht="12.95" customHeight="1" x14ac:dyDescent="0.25">
      <c r="B119" s="40" t="s">
        <v>118</v>
      </c>
      <c r="C119" s="40">
        <f>ROUND((Inventaire!AC245*Inventaire!AK245)/5,2)*5</f>
        <v>0</v>
      </c>
      <c r="D119" s="40" t="str">
        <f t="shared" si="3"/>
        <v/>
      </c>
      <c r="E119" s="40" t="str">
        <f t="shared" si="8"/>
        <v/>
      </c>
      <c r="F119" s="41" t="str">
        <f t="shared" si="9"/>
        <v/>
      </c>
    </row>
    <row r="120" spans="1:6" ht="12.95" customHeight="1" x14ac:dyDescent="0.25">
      <c r="B120" s="40" t="s">
        <v>119</v>
      </c>
      <c r="C120" s="40">
        <f>ROUND((Compléments!AC95*Compléments!AK95)/5,2)*5</f>
        <v>0</v>
      </c>
      <c r="D120" s="40" t="str">
        <f t="shared" si="3"/>
        <v/>
      </c>
      <c r="E120" s="40" t="str">
        <f t="shared" si="8"/>
        <v/>
      </c>
      <c r="F120" s="41" t="str">
        <f t="shared" si="9"/>
        <v/>
      </c>
    </row>
    <row r="121" spans="1:6" ht="12.95" customHeight="1" x14ac:dyDescent="0.25">
      <c r="B121" s="40" t="s">
        <v>120</v>
      </c>
      <c r="C121" s="40">
        <f>ROUND((Compléments!AC96*Compléments!AK96)/5,2)*5</f>
        <v>0</v>
      </c>
      <c r="D121" s="40" t="str">
        <f t="shared" si="3"/>
        <v/>
      </c>
      <c r="E121" s="40" t="str">
        <f t="shared" si="8"/>
        <v/>
      </c>
      <c r="F121" s="41" t="str">
        <f t="shared" si="9"/>
        <v/>
      </c>
    </row>
    <row r="122" spans="1:6" ht="12.95" customHeight="1" x14ac:dyDescent="0.25">
      <c r="F122" s="41"/>
    </row>
    <row r="123" spans="1:6" ht="12.95" customHeight="1" x14ac:dyDescent="0.25">
      <c r="F123" s="41"/>
    </row>
    <row r="124" spans="1:6" ht="12.95" customHeight="1" x14ac:dyDescent="0.25">
      <c r="F124" s="41"/>
    </row>
    <row r="125" spans="1:6" ht="12.95" customHeight="1" x14ac:dyDescent="0.25">
      <c r="F125" s="41"/>
    </row>
    <row r="126" spans="1:6" ht="12.95" customHeight="1" x14ac:dyDescent="0.25">
      <c r="F126" s="41"/>
    </row>
  </sheetData>
  <dataConsolidate/>
  <mergeCells count="4">
    <mergeCell ref="F56:G56"/>
    <mergeCell ref="F58:G58"/>
    <mergeCell ref="F60:G60"/>
    <mergeCell ref="F66:G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Inventaire</vt:lpstr>
      <vt:lpstr>Compléments</vt:lpstr>
      <vt:lpstr>MONNAIE (à supprimer)</vt:lpstr>
      <vt:lpstr>Règles d'évaluation</vt:lpstr>
      <vt:lpstr>Annexes</vt:lpstr>
      <vt:lpstr>prl</vt:lpstr>
      <vt:lpstr>Annexes!Druckbereich</vt:lpstr>
      <vt:lpstr>Compléments!Druckbereich</vt:lpstr>
      <vt:lpstr>Inventaire!Druckbereich</vt:lpstr>
      <vt:lpstr>'Règles d''évaluation'!Druckbereich</vt:lpstr>
      <vt:lpstr>Non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Presotto Lorenzo, JGK-KESB-Thun</dc:creator>
  <cp:lastModifiedBy>Senn Tamara, DIJ-KESB-Bern</cp:lastModifiedBy>
  <cp:lastPrinted>2022-04-05T09:26:53Z</cp:lastPrinted>
  <dcterms:created xsi:type="dcterms:W3CDTF">2019-03-25T08:21:11Z</dcterms:created>
  <dcterms:modified xsi:type="dcterms:W3CDTF">2022-04-08T06:03:26Z</dcterms:modified>
</cp:coreProperties>
</file>